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demografici\Downloads\"/>
    </mc:Choice>
  </mc:AlternateContent>
  <xr:revisionPtr revIDLastSave="0" documentId="8_{FF7AA82E-8506-4218-9E1A-F651148CDC84}" xr6:coauthVersionLast="47" xr6:coauthVersionMax="47" xr10:uidLastSave="{00000000-0000-0000-0000-000000000000}"/>
  <bookViews>
    <workbookView xWindow="690" yWindow="2625" windowWidth="21600" windowHeight="11355" xr2:uid="{00000000-000D-0000-FFFF-FFFF00000000}"/>
  </bookViews>
  <sheets>
    <sheet name="scheda apo " sheetId="3" r:id="rId1"/>
    <sheet name="Ob. ..." sheetId="10" r:id="rId2"/>
    <sheet name="Ob. ...." sheetId="6" r:id="rId3"/>
    <sheet name="Ob. ....." sheetId="11" r:id="rId4"/>
    <sheet name="Ob. ......" sheetId="12" r:id="rId5"/>
    <sheet name="RIEPILOGO" sheetId="9" r:id="rId6"/>
  </sheets>
  <definedNames>
    <definedName name="_xlnm.Print_Area" localSheetId="1">'Ob. ...'!$A$1:$AK$67</definedName>
    <definedName name="_xlnm.Print_Area" localSheetId="2">'Ob. ....'!$A$1:$AK$67</definedName>
    <definedName name="_xlnm.Print_Area" localSheetId="3">'Ob. .....'!$A$1:$AK$67</definedName>
    <definedName name="_xlnm.Print_Area" localSheetId="4">'Ob. ......'!$A$1:$AK$67</definedName>
    <definedName name="_xlnm.Print_Area" localSheetId="5">RIEPILOGO!$A$1:$X$35</definedName>
    <definedName name="_xlnm.Print_Area" localSheetId="0">'scheda apo '!$B$2:$H$30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>#REF!</definedName>
  </definedNames>
  <calcPr calcId="191029" concurrentCalc="0"/>
</workbook>
</file>

<file path=xl/calcChain.xml><?xml version="1.0" encoding="utf-8"?>
<calcChain xmlns="http://schemas.openxmlformats.org/spreadsheetml/2006/main">
  <c r="E9" i="9" l="1"/>
  <c r="F9" i="9"/>
  <c r="H10" i="3"/>
  <c r="G9" i="9"/>
  <c r="H11" i="3"/>
  <c r="H9" i="9"/>
  <c r="H12" i="3"/>
  <c r="I9" i="9"/>
  <c r="H13" i="3"/>
  <c r="J9" i="9"/>
  <c r="K9" i="9"/>
  <c r="L9" i="9"/>
  <c r="M9" i="9"/>
  <c r="N9" i="9"/>
  <c r="O9" i="9"/>
  <c r="E8" i="9"/>
  <c r="N8" i="9"/>
  <c r="M8" i="9"/>
  <c r="L8" i="9"/>
  <c r="K8" i="9"/>
  <c r="J8" i="9"/>
  <c r="I8" i="9"/>
  <c r="H8" i="9"/>
  <c r="G8" i="9"/>
  <c r="F8" i="9"/>
  <c r="E7" i="9"/>
  <c r="F7" i="9"/>
  <c r="G7" i="9"/>
  <c r="H7" i="9"/>
  <c r="N7" i="9"/>
  <c r="M7" i="9"/>
  <c r="L7" i="9"/>
  <c r="K7" i="9"/>
  <c r="J7" i="9"/>
  <c r="I7" i="9"/>
  <c r="G2" i="12"/>
  <c r="G2" i="11"/>
  <c r="G2" i="6"/>
  <c r="G2" i="10"/>
  <c r="O7" i="9"/>
  <c r="F14" i="3"/>
  <c r="H8" i="3"/>
  <c r="H14" i="3"/>
  <c r="H16" i="3"/>
  <c r="H17" i="3"/>
  <c r="H18" i="3"/>
  <c r="H19" i="3"/>
  <c r="H20" i="3"/>
  <c r="H21" i="3"/>
  <c r="H23" i="3"/>
  <c r="F22" i="3"/>
  <c r="P9" i="9"/>
  <c r="Q9" i="9"/>
  <c r="R9" i="9"/>
  <c r="S9" i="9"/>
  <c r="T9" i="9"/>
  <c r="U9" i="9"/>
  <c r="D9" i="9"/>
  <c r="X7" i="9"/>
  <c r="X8" i="9"/>
  <c r="X9" i="9"/>
  <c r="X10" i="9"/>
  <c r="P7" i="9"/>
  <c r="Q7" i="9"/>
  <c r="R7" i="9"/>
  <c r="S7" i="9"/>
  <c r="T7" i="9"/>
  <c r="U7" i="9"/>
  <c r="W9" i="9"/>
  <c r="W8" i="9"/>
  <c r="D7" i="9"/>
  <c r="W7" i="9"/>
  <c r="T8" i="9"/>
  <c r="S8" i="9"/>
  <c r="R8" i="9"/>
  <c r="Q8" i="9"/>
  <c r="P8" i="9"/>
  <c r="B8" i="9"/>
  <c r="D8" i="9"/>
  <c r="AA20" i="12"/>
  <c r="X20" i="12"/>
  <c r="U20" i="12"/>
  <c r="AA20" i="11"/>
  <c r="X20" i="11"/>
  <c r="U20" i="11"/>
  <c r="AA20" i="10"/>
  <c r="X20" i="10"/>
  <c r="U20" i="10"/>
  <c r="AA20" i="6"/>
  <c r="X20" i="6"/>
  <c r="U20" i="6"/>
  <c r="F21" i="3"/>
</calcChain>
</file>

<file path=xl/sharedStrings.xml><?xml version="1.0" encoding="utf-8"?>
<sst xmlns="http://schemas.openxmlformats.org/spreadsheetml/2006/main" count="590" uniqueCount="132">
  <si>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</si>
  <si>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</si>
  <si>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</si>
  <si>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</si>
  <si>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</si>
  <si>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</si>
  <si>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</si>
  <si>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</si>
  <si>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</si>
  <si>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</si>
  <si>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</si>
  <si>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</si>
  <si>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</si>
  <si>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</si>
  <si>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</si>
  <si>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</si>
  <si>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</si>
  <si>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</si>
  <si>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</si>
  <si>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</si>
  <si>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</si>
  <si>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</si>
  <si>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</si>
  <si>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</si>
  <si>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</si>
  <si>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</si>
  <si>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</si>
  <si>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</si>
  <si>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</si>
  <si>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</si>
  <si>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</si>
  <si>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</si>
  <si>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</si>
  <si>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</si>
  <si>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</si>
  <si>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</si>
  <si>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</si>
  <si>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</si>
  <si>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</si>
  <si>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</si>
  <si>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</si>
  <si>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</si>
  <si>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</si>
  <si>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</si>
  <si>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</si>
  <si>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</si>
  <si>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</si>
  <si>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</si>
  <si>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</si>
  <si>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</si>
  <si>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</si>
  <si>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</si>
  <si>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</si>
  <si>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</si>
  <si>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</si>
  <si>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</si>
  <si>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</si>
  <si>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</si>
  <si>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</si>
  <si>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</si>
  <si>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</si>
  <si>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</si>
  <si>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</si>
  <si>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</si>
  <si>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</si>
  <si>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</si>
  <si>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</si>
  <si>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</si>
  <si>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</si>
  <si>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</si>
  <si>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</si>
  <si>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</si>
  <si>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</si>
  <si>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</si>
  <si>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</si>
  <si>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</si>
  <si>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</rPr>
      <t>Rendiconto fine anno</t>
    </r>
    <r>
      <rPr>
        <b/>
        <sz val="12"/>
        <color indexed="8"/>
        <rFont val="Arial1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</si>
  <si>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</si>
  <si>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</si>
  <si>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</si>
  <si>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</si>
  <si>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</si>
  <si>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</si>
  <si>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</si>
  <si>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</si>
  <si>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</si>
  <si>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</si>
  <si>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</si>
  <si>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</si>
  <si>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</si>
  <si>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</si>
  <si>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</si>
  <si>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</si>
  <si>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</si>
  <si>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</si>
  <si>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</si>
  <si>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</si>
  <si>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</si>
  <si>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</si>
  <si>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</si>
  <si>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</si>
  <si>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</si>
  <si>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</si>
  <si>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</si>
  <si>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</si>
  <si>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</si>
  <si>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</si>
  <si>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</si>
  <si>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</si>
  <si>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</si>
  <si>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</si>
  <si>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</si>
  <si>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</si>
  <si>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</si>
  <si>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</si>
  <si>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</si>
  <si>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</si>
  <si>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</si>
  <si>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</si>
  <si>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</si>
  <si>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</si>
  <si>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Obiettivo ....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</si>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</sst>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0.0"/>
    <numFmt numFmtId="166" formatCode="0_ ;\-0\ "/>
  </numFmts>
  <fonts count="42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i/>
      <sz val="12"/>
      <color indexed="8"/>
      <name val="Arial1"/>
    </font>
    <font>
      <b/>
      <sz val="12"/>
      <color indexed="8"/>
      <name val="Arial1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00"/>
      <name val="Arial1"/>
    </font>
    <font>
      <b/>
      <sz val="10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b/>
      <sz val="11"/>
      <color rgb="FF000000"/>
      <name val="Arial1"/>
    </font>
    <font>
      <sz val="12"/>
      <color rgb="FF000000"/>
      <name val="Arial1"/>
    </font>
    <font>
      <sz val="10"/>
      <color rgb="FF000000"/>
      <name val="Arial1"/>
    </font>
    <font>
      <b/>
      <sz val="10.5"/>
      <color rgb="FF000000"/>
      <name val="Arial1"/>
    </font>
    <font>
      <sz val="10"/>
      <color rgb="FF66CCFF"/>
      <name val="Arial1"/>
    </font>
    <font>
      <sz val="11"/>
      <color rgb="FF000000"/>
      <name val="Arial1"/>
    </font>
    <font>
      <sz val="11"/>
      <color rgb="FF3399FF"/>
      <name val="Arial1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0000"/>
      <name val="Arial1"/>
    </font>
    <font>
      <i/>
      <sz val="12"/>
      <color theme="1"/>
      <name val="Calibri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sz val="9"/>
      <color rgb="FF000000"/>
      <name val="Arial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1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9" fontId="1" fillId="0" borderId="0" applyFill="0" applyBorder="0" applyAlignment="0" applyProtection="0"/>
  </cellStyleXfs>
  <cellXfs count="479"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 applyFill="1"/>
    <xf numFmtId="0" fontId="10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9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9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right" vertical="center" wrapText="1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1" fillId="0" borderId="18" xfId="0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98" xfId="0" applyFont="1" applyBorder="1"/>
    <xf numFmtId="0" fontId="22" fillId="0" borderId="0" xfId="0" applyFont="1" applyBorder="1"/>
    <xf numFmtId="0" fontId="22" fillId="0" borderId="0" xfId="0" applyFont="1"/>
    <xf numFmtId="0" fontId="23" fillId="5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1" xfId="0" applyFont="1" applyBorder="1"/>
    <xf numFmtId="0" fontId="26" fillId="0" borderId="101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4" fontId="25" fillId="0" borderId="0" xfId="0" applyNumberFormat="1" applyFont="1" applyFill="1" applyBorder="1" applyAlignment="1">
      <alignment vertical="center"/>
    </xf>
    <xf numFmtId="0" fontId="24" fillId="0" borderId="100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right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6" fillId="4" borderId="99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/>
    </xf>
    <xf numFmtId="0" fontId="0" fillId="0" borderId="29" xfId="0" applyBorder="1"/>
    <xf numFmtId="0" fontId="23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22" fillId="0" borderId="29" xfId="0" applyFont="1" applyBorder="1"/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 wrapText="1"/>
    </xf>
    <xf numFmtId="0" fontId="8" fillId="0" borderId="0" xfId="2"/>
    <xf numFmtId="0" fontId="8" fillId="0" borderId="0" xfId="2" applyBorder="1"/>
    <xf numFmtId="165" fontId="5" fillId="0" borderId="0" xfId="2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6" fillId="0" borderId="0" xfId="2" applyNumberFormat="1" applyFont="1" applyBorder="1"/>
    <xf numFmtId="2" fontId="6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0" fillId="0" borderId="0" xfId="2" applyFont="1" applyBorder="1"/>
    <xf numFmtId="0" fontId="8" fillId="0" borderId="0" xfId="2" applyFill="1" applyAlignment="1">
      <alignment horizontal="center"/>
    </xf>
    <xf numFmtId="0" fontId="8" fillId="0" borderId="0" xfId="2" applyFill="1"/>
    <xf numFmtId="0" fontId="31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31" fillId="0" borderId="0" xfId="1" applyFont="1" applyBorder="1" applyAlignment="1">
      <alignment horizontal="center"/>
    </xf>
    <xf numFmtId="43" fontId="31" fillId="7" borderId="31" xfId="1" applyFont="1" applyFill="1" applyBorder="1"/>
    <xf numFmtId="0" fontId="8" fillId="0" borderId="0" xfId="2" applyBorder="1" applyAlignment="1">
      <alignment horizontal="center"/>
    </xf>
    <xf numFmtId="43" fontId="8" fillId="0" borderId="0" xfId="1" applyFont="1"/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6" borderId="3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9" fontId="8" fillId="0" borderId="14" xfId="2" applyNumberFormat="1" applyFill="1" applyBorder="1" applyAlignment="1">
      <alignment horizontal="center" vertical="center"/>
    </xf>
    <xf numFmtId="0" fontId="8" fillId="3" borderId="36" xfId="2" applyFill="1" applyBorder="1" applyAlignment="1">
      <alignment horizontal="center" vertical="center"/>
    </xf>
    <xf numFmtId="0" fontId="31" fillId="0" borderId="37" xfId="2" applyFont="1" applyFill="1" applyBorder="1" applyAlignment="1">
      <alignment horizontal="center" vertical="center"/>
    </xf>
    <xf numFmtId="0" fontId="31" fillId="0" borderId="38" xfId="2" applyFont="1" applyFill="1" applyBorder="1" applyAlignment="1">
      <alignment horizontal="center" vertical="center"/>
    </xf>
    <xf numFmtId="0" fontId="8" fillId="6" borderId="39" xfId="2" applyFill="1" applyBorder="1" applyAlignment="1">
      <alignment horizontal="center" vertical="center"/>
    </xf>
    <xf numFmtId="0" fontId="5" fillId="6" borderId="40" xfId="2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/>
    </xf>
    <xf numFmtId="0" fontId="8" fillId="6" borderId="41" xfId="2" applyFill="1" applyBorder="1" applyAlignment="1">
      <alignment horizontal="center" vertical="center"/>
    </xf>
    <xf numFmtId="0" fontId="10" fillId="0" borderId="42" xfId="0" applyFont="1" applyFill="1" applyBorder="1"/>
    <xf numFmtId="166" fontId="5" fillId="6" borderId="40" xfId="1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32" fillId="7" borderId="40" xfId="2" applyFont="1" applyFill="1" applyBorder="1" applyAlignment="1">
      <alignment horizontal="center" vertical="center"/>
    </xf>
    <xf numFmtId="43" fontId="8" fillId="0" borderId="43" xfId="1" applyFont="1" applyBorder="1" applyAlignment="1">
      <alignment horizontal="center" vertical="center"/>
    </xf>
    <xf numFmtId="43" fontId="8" fillId="0" borderId="33" xfId="1" applyFont="1" applyBorder="1" applyAlignment="1">
      <alignment horizontal="center" vertical="center" wrapText="1"/>
    </xf>
    <xf numFmtId="43" fontId="8" fillId="0" borderId="44" xfId="1" applyFont="1" applyBorder="1" applyAlignment="1">
      <alignment horizontal="center" vertical="center" wrapText="1"/>
    </xf>
    <xf numFmtId="0" fontId="8" fillId="3" borderId="45" xfId="2" applyFill="1" applyBorder="1" applyAlignment="1">
      <alignment horizontal="center" vertical="center"/>
    </xf>
    <xf numFmtId="0" fontId="31" fillId="0" borderId="46" xfId="2" applyFont="1" applyFill="1" applyBorder="1" applyAlignment="1">
      <alignment horizontal="center" vertical="center"/>
    </xf>
    <xf numFmtId="9" fontId="8" fillId="0" borderId="47" xfId="2" applyNumberFormat="1" applyFill="1" applyBorder="1" applyAlignment="1">
      <alignment horizontal="center" vertical="center"/>
    </xf>
    <xf numFmtId="0" fontId="8" fillId="3" borderId="48" xfId="2" applyFill="1" applyBorder="1" applyAlignment="1">
      <alignment horizontal="center" vertical="center"/>
    </xf>
    <xf numFmtId="9" fontId="8" fillId="0" borderId="27" xfId="2" applyNumberForma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center" vertical="center"/>
    </xf>
    <xf numFmtId="0" fontId="8" fillId="3" borderId="43" xfId="2" applyFill="1" applyBorder="1" applyAlignment="1">
      <alignment horizontal="center" vertical="center"/>
    </xf>
    <xf numFmtId="9" fontId="8" fillId="0" borderId="33" xfId="2" applyNumberForma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center" vertical="center"/>
    </xf>
    <xf numFmtId="0" fontId="8" fillId="8" borderId="50" xfId="2" applyFont="1" applyFill="1" applyBorder="1" applyAlignment="1">
      <alignment horizontal="center" vertical="center"/>
    </xf>
    <xf numFmtId="9" fontId="8" fillId="8" borderId="51" xfId="2" applyNumberFormat="1" applyFont="1" applyFill="1" applyBorder="1" applyAlignment="1">
      <alignment horizontal="center" vertical="center"/>
    </xf>
    <xf numFmtId="0" fontId="5" fillId="8" borderId="52" xfId="2" applyFont="1" applyFill="1" applyBorder="1" applyAlignment="1">
      <alignment horizontal="center" vertical="center"/>
    </xf>
    <xf numFmtId="0" fontId="8" fillId="8" borderId="31" xfId="2" applyFill="1" applyBorder="1" applyAlignment="1">
      <alignment horizontal="center" vertical="center"/>
    </xf>
    <xf numFmtId="9" fontId="33" fillId="8" borderId="53" xfId="2" applyNumberFormat="1" applyFont="1" applyFill="1" applyBorder="1" applyAlignment="1">
      <alignment horizontal="center" vertical="center"/>
    </xf>
    <xf numFmtId="0" fontId="31" fillId="8" borderId="52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8" borderId="48" xfId="2" applyFont="1" applyFill="1" applyBorder="1" applyAlignment="1">
      <alignment horizontal="center" vertical="center"/>
    </xf>
    <xf numFmtId="9" fontId="8" fillId="8" borderId="27" xfId="2" applyNumberFormat="1" applyFont="1" applyFill="1" applyBorder="1" applyAlignment="1">
      <alignment horizontal="center" vertical="center"/>
    </xf>
    <xf numFmtId="165" fontId="5" fillId="8" borderId="49" xfId="2" applyNumberFormat="1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left" vertical="center"/>
    </xf>
    <xf numFmtId="0" fontId="9" fillId="2" borderId="14" xfId="2" applyFont="1" applyFill="1" applyBorder="1" applyAlignment="1">
      <alignment horizontal="left" vertical="center"/>
    </xf>
    <xf numFmtId="0" fontId="8" fillId="2" borderId="56" xfId="2" applyFont="1" applyFill="1" applyBorder="1" applyAlignment="1">
      <alignment horizontal="center" vertical="center"/>
    </xf>
    <xf numFmtId="165" fontId="7" fillId="2" borderId="14" xfId="2" applyNumberFormat="1" applyFont="1" applyFill="1" applyBorder="1" applyAlignment="1">
      <alignment horizontal="left" vertical="center"/>
    </xf>
    <xf numFmtId="165" fontId="8" fillId="2" borderId="57" xfId="2" applyNumberFormat="1" applyFont="1" applyFill="1" applyBorder="1" applyAlignment="1">
      <alignment horizontal="center" vertical="center"/>
    </xf>
    <xf numFmtId="165" fontId="5" fillId="2" borderId="40" xfId="2" applyNumberFormat="1" applyFont="1" applyFill="1" applyBorder="1" applyAlignment="1">
      <alignment horizontal="center" vertical="center"/>
    </xf>
    <xf numFmtId="9" fontId="34" fillId="9" borderId="58" xfId="3" applyFont="1" applyFill="1" applyBorder="1" applyAlignment="1" applyProtection="1">
      <alignment horizontal="center" vertical="center" wrapText="1"/>
    </xf>
    <xf numFmtId="0" fontId="12" fillId="9" borderId="59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5" fillId="0" borderId="0" xfId="0" applyFont="1"/>
    <xf numFmtId="9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right" vertical="center" wrapText="1"/>
    </xf>
    <xf numFmtId="0" fontId="18" fillId="6" borderId="62" xfId="0" applyFont="1" applyFill="1" applyBorder="1" applyAlignment="1">
      <alignment horizontal="right" vertical="center"/>
    </xf>
    <xf numFmtId="0" fontId="8" fillId="3" borderId="84" xfId="2" applyFill="1" applyBorder="1" applyAlignment="1">
      <alignment horizontal="center" vertical="center"/>
    </xf>
    <xf numFmtId="9" fontId="33" fillId="3" borderId="70" xfId="2" applyNumberFormat="1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vertical="center"/>
    </xf>
    <xf numFmtId="0" fontId="18" fillId="6" borderId="42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2" fillId="3" borderId="83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left" vertical="center" wrapText="1"/>
    </xf>
    <xf numFmtId="0" fontId="10" fillId="4" borderId="89" xfId="0" applyFont="1" applyFill="1" applyBorder="1" applyAlignment="1">
      <alignment horizontal="left" vertical="center" wrapText="1"/>
    </xf>
    <xf numFmtId="0" fontId="10" fillId="4" borderId="9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/>
    <xf numFmtId="0" fontId="12" fillId="3" borderId="42" xfId="0" applyFont="1" applyFill="1" applyBorder="1" applyAlignment="1">
      <alignment horizontal="left"/>
    </xf>
    <xf numFmtId="0" fontId="12" fillId="3" borderId="50" xfId="0" applyFont="1" applyFill="1" applyBorder="1" applyAlignment="1"/>
    <xf numFmtId="0" fontId="12" fillId="3" borderId="78" xfId="0" applyFont="1" applyFill="1" applyBorder="1" applyAlignment="1">
      <alignment horizontal="left"/>
    </xf>
    <xf numFmtId="0" fontId="12" fillId="3" borderId="62" xfId="0" applyFont="1" applyFill="1" applyBorder="1" applyAlignment="1"/>
    <xf numFmtId="0" fontId="10" fillId="0" borderId="47" xfId="0" applyFont="1" applyFill="1" applyBorder="1" applyAlignment="1" applyProtection="1">
      <alignment vertical="center" wrapText="1"/>
      <protection locked="0"/>
    </xf>
    <xf numFmtId="0" fontId="36" fillId="10" borderId="36" xfId="0" applyFont="1" applyFill="1" applyBorder="1" applyAlignment="1">
      <alignment horizontal="center" vertical="center"/>
    </xf>
    <xf numFmtId="0" fontId="36" fillId="10" borderId="54" xfId="0" applyFont="1" applyFill="1" applyBorder="1" applyAlignment="1">
      <alignment horizontal="center" vertical="center"/>
    </xf>
    <xf numFmtId="0" fontId="36" fillId="10" borderId="55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56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6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 applyProtection="1">
      <alignment horizontal="right" vertical="center" wrapText="1"/>
    </xf>
    <xf numFmtId="0" fontId="12" fillId="3" borderId="44" xfId="0" applyFont="1" applyFill="1" applyBorder="1" applyAlignment="1" applyProtection="1">
      <alignment horizontal="right" vertical="center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63" xfId="0" applyFont="1" applyFill="1" applyBorder="1" applyAlignment="1">
      <alignment horizontal="center" vertical="center" textRotation="90" wrapText="1"/>
    </xf>
    <xf numFmtId="0" fontId="12" fillId="3" borderId="83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 horizontal="center" vertical="top"/>
      <protection locked="0"/>
    </xf>
    <xf numFmtId="0" fontId="12" fillId="0" borderId="65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6" borderId="64" xfId="0" applyFont="1" applyFill="1" applyBorder="1" applyAlignment="1">
      <alignment vertical="top"/>
    </xf>
    <xf numFmtId="0" fontId="12" fillId="6" borderId="65" xfId="0" applyFont="1" applyFill="1" applyBorder="1" applyAlignment="1">
      <alignment vertical="top"/>
    </xf>
    <xf numFmtId="0" fontId="12" fillId="6" borderId="10" xfId="0" applyFont="1" applyFill="1" applyBorder="1" applyAlignment="1">
      <alignment vertical="top"/>
    </xf>
    <xf numFmtId="0" fontId="12" fillId="3" borderId="67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3" borderId="67" xfId="0" quotePrefix="1" applyFont="1" applyFill="1" applyBorder="1" applyAlignment="1">
      <alignment horizontal="center" vertical="center" wrapText="1"/>
    </xf>
    <xf numFmtId="0" fontId="15" fillId="3" borderId="62" xfId="0" quotePrefix="1" applyFont="1" applyFill="1" applyBorder="1" applyAlignment="1">
      <alignment horizontal="center" vertical="center" wrapText="1"/>
    </xf>
    <xf numFmtId="0" fontId="15" fillId="3" borderId="42" xfId="0" quotePrefix="1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right" vertical="center"/>
      <protection locked="0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23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2" borderId="93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3" borderId="95" xfId="0" applyFont="1" applyFill="1" applyBorder="1" applyAlignment="1">
      <alignment horizontal="center"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6" xfId="0" applyFont="1" applyFill="1" applyBorder="1" applyAlignment="1">
      <alignment horizontal="center" vertical="center" wrapText="1"/>
    </xf>
    <xf numFmtId="0" fontId="12" fillId="3" borderId="97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12" fillId="0" borderId="65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8" fillId="6" borderId="67" xfId="0" applyFont="1" applyFill="1" applyBorder="1" applyAlignment="1">
      <alignment horizontal="right" vertical="center"/>
    </xf>
    <xf numFmtId="0" fontId="18" fillId="6" borderId="62" xfId="0" applyFont="1" applyFill="1" applyBorder="1" applyAlignment="1">
      <alignment horizontal="right" vertical="center"/>
    </xf>
    <xf numFmtId="0" fontId="20" fillId="6" borderId="105" xfId="0" applyFont="1" applyFill="1" applyBorder="1" applyAlignment="1">
      <alignment horizontal="center" vertical="center"/>
    </xf>
    <xf numFmtId="0" fontId="20" fillId="6" borderId="106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left" vertical="center"/>
    </xf>
    <xf numFmtId="0" fontId="23" fillId="0" borderId="100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3" xfId="0" applyFont="1" applyFill="1" applyBorder="1" applyAlignment="1">
      <alignment horizontal="left" vertical="center"/>
    </xf>
    <xf numFmtId="0" fontId="23" fillId="0" borderId="101" xfId="0" applyFont="1" applyFill="1" applyBorder="1" applyAlignment="1">
      <alignment horizontal="left" vertical="center"/>
    </xf>
    <xf numFmtId="0" fontId="37" fillId="0" borderId="108" xfId="0" applyFont="1" applyFill="1" applyBorder="1" applyAlignment="1">
      <alignment horizontal="left" vertical="center" wrapText="1"/>
    </xf>
    <xf numFmtId="0" fontId="37" fillId="0" borderId="100" xfId="0" applyFont="1" applyFill="1" applyBorder="1" applyAlignment="1">
      <alignment horizontal="left" vertical="center" wrapText="1"/>
    </xf>
    <xf numFmtId="0" fontId="37" fillId="0" borderId="109" xfId="0" applyFont="1" applyFill="1" applyBorder="1" applyAlignment="1">
      <alignment horizontal="left" vertical="center" wrapText="1"/>
    </xf>
    <xf numFmtId="0" fontId="37" fillId="0" borderId="9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10" xfId="0" applyFont="1" applyFill="1" applyBorder="1" applyAlignment="1">
      <alignment horizontal="left" vertical="center" wrapText="1"/>
    </xf>
    <xf numFmtId="0" fontId="37" fillId="0" borderId="101" xfId="0" applyFont="1" applyFill="1" applyBorder="1" applyAlignment="1">
      <alignment horizontal="left" vertical="center" wrapText="1"/>
    </xf>
    <xf numFmtId="0" fontId="37" fillId="0" borderId="104" xfId="0" applyFont="1" applyFill="1" applyBorder="1" applyAlignment="1">
      <alignment horizontal="left" vertical="center" wrapText="1"/>
    </xf>
    <xf numFmtId="9" fontId="24" fillId="0" borderId="102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left" vertical="center"/>
    </xf>
    <xf numFmtId="9" fontId="24" fillId="0" borderId="68" xfId="0" applyNumberFormat="1" applyFont="1" applyFill="1" applyBorder="1" applyAlignment="1">
      <alignment horizontal="left" vertical="center"/>
    </xf>
    <xf numFmtId="9" fontId="24" fillId="0" borderId="30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right" vertical="center"/>
    </xf>
    <xf numFmtId="9" fontId="24" fillId="0" borderId="111" xfId="0" applyNumberFormat="1" applyFont="1" applyFill="1" applyBorder="1" applyAlignment="1">
      <alignment horizontal="right" vertical="center"/>
    </xf>
    <xf numFmtId="9" fontId="24" fillId="0" borderId="30" xfId="0" applyNumberFormat="1" applyFont="1" applyFill="1" applyBorder="1" applyAlignment="1">
      <alignment horizontal="right" vertical="center"/>
    </xf>
    <xf numFmtId="9" fontId="24" fillId="0" borderId="112" xfId="0" applyNumberFormat="1" applyFont="1" applyFill="1" applyBorder="1" applyAlignment="1">
      <alignment horizontal="right" vertical="center"/>
    </xf>
    <xf numFmtId="0" fontId="24" fillId="0" borderId="108" xfId="0" applyFont="1" applyFill="1" applyBorder="1" applyAlignment="1">
      <alignment horizontal="left" vertical="center" wrapText="1"/>
    </xf>
    <xf numFmtId="0" fontId="24" fillId="0" borderId="100" xfId="0" applyFont="1" applyFill="1" applyBorder="1" applyAlignment="1">
      <alignment horizontal="left" vertical="center" wrapText="1"/>
    </xf>
    <xf numFmtId="0" fontId="24" fillId="0" borderId="113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09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00" xfId="0" applyFont="1" applyFill="1" applyBorder="1" applyAlignment="1">
      <alignment horizontal="center" vertical="center" wrapText="1"/>
    </xf>
    <xf numFmtId="0" fontId="24" fillId="4" borderId="111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24" fillId="4" borderId="110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119" xfId="0" applyFont="1" applyFill="1" applyBorder="1" applyAlignment="1">
      <alignment horizontal="center" vertical="center" wrapText="1"/>
    </xf>
    <xf numFmtId="0" fontId="24" fillId="4" borderId="120" xfId="0" applyFont="1" applyFill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 wrapText="1"/>
    </xf>
    <xf numFmtId="0" fontId="25" fillId="4" borderId="120" xfId="0" applyFont="1" applyFill="1" applyBorder="1" applyAlignment="1">
      <alignment horizontal="center" vertical="center" wrapText="1"/>
    </xf>
    <xf numFmtId="0" fontId="25" fillId="4" borderId="121" xfId="0" applyFont="1" applyFill="1" applyBorder="1" applyAlignment="1">
      <alignment horizontal="center" vertical="center" wrapText="1"/>
    </xf>
    <xf numFmtId="0" fontId="25" fillId="4" borderId="122" xfId="0" applyFont="1" applyFill="1" applyBorder="1" applyAlignment="1">
      <alignment horizontal="center" vertical="center" wrapText="1"/>
    </xf>
    <xf numFmtId="0" fontId="20" fillId="6" borderId="117" xfId="0" applyFont="1" applyFill="1" applyBorder="1" applyAlignment="1">
      <alignment horizontal="center" vertical="center"/>
    </xf>
    <xf numFmtId="0" fontId="23" fillId="5" borderId="105" xfId="0" applyFont="1" applyFill="1" applyBorder="1" applyAlignment="1">
      <alignment horizontal="center" vertical="center"/>
    </xf>
    <xf numFmtId="0" fontId="23" fillId="5" borderId="123" xfId="0" applyFont="1" applyFill="1" applyBorder="1" applyAlignment="1">
      <alignment horizontal="center" vertical="center"/>
    </xf>
    <xf numFmtId="0" fontId="23" fillId="5" borderId="114" xfId="0" applyFont="1" applyFill="1" applyBorder="1" applyAlignment="1">
      <alignment horizontal="center" vertical="center"/>
    </xf>
    <xf numFmtId="0" fontId="23" fillId="5" borderId="116" xfId="0" applyFont="1" applyFill="1" applyBorder="1" applyAlignment="1">
      <alignment horizontal="center" vertical="center"/>
    </xf>
    <xf numFmtId="0" fontId="23" fillId="5" borderId="108" xfId="0" applyFont="1" applyFill="1" applyBorder="1" applyAlignment="1">
      <alignment horizontal="center" vertical="center"/>
    </xf>
    <xf numFmtId="0" fontId="23" fillId="5" borderId="100" xfId="0" applyFont="1" applyFill="1" applyBorder="1" applyAlignment="1">
      <alignment horizontal="center" vertical="center"/>
    </xf>
    <xf numFmtId="0" fontId="23" fillId="5" borderId="111" xfId="0" applyFont="1" applyFill="1" applyBorder="1" applyAlignment="1">
      <alignment horizontal="center" vertical="center"/>
    </xf>
    <xf numFmtId="0" fontId="23" fillId="5" borderId="110" xfId="0" applyFont="1" applyFill="1" applyBorder="1" applyAlignment="1">
      <alignment horizontal="center" vertical="center"/>
    </xf>
    <xf numFmtId="0" fontId="23" fillId="5" borderId="101" xfId="0" applyFont="1" applyFill="1" applyBorder="1" applyAlignment="1">
      <alignment horizontal="center" vertical="center"/>
    </xf>
    <xf numFmtId="0" fontId="23" fillId="5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24" fillId="4" borderId="121" xfId="0" applyFont="1" applyFill="1" applyBorder="1" applyAlignment="1">
      <alignment horizontal="center" vertical="center"/>
    </xf>
    <xf numFmtId="0" fontId="24" fillId="4" borderId="122" xfId="0" applyFont="1" applyFill="1" applyBorder="1" applyAlignment="1">
      <alignment horizontal="center" vertical="center"/>
    </xf>
    <xf numFmtId="0" fontId="23" fillId="5" borderId="120" xfId="0" applyFont="1" applyFill="1" applyBorder="1" applyAlignment="1">
      <alignment horizontal="center" vertical="center" wrapText="1"/>
    </xf>
    <xf numFmtId="0" fontId="23" fillId="5" borderId="122" xfId="0" applyFont="1" applyFill="1" applyBorder="1" applyAlignment="1">
      <alignment horizontal="center" vertical="center" wrapText="1"/>
    </xf>
    <xf numFmtId="0" fontId="23" fillId="5" borderId="10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0" fillId="4" borderId="72" xfId="0" applyNumberFormat="1" applyFill="1" applyBorder="1" applyAlignment="1">
      <alignment horizontal="center" vertical="center"/>
    </xf>
    <xf numFmtId="0" fontId="0" fillId="4" borderId="76" xfId="0" applyNumberFormat="1" applyFill="1" applyBorder="1" applyAlignment="1">
      <alignment horizontal="center" vertical="center"/>
    </xf>
    <xf numFmtId="0" fontId="0" fillId="4" borderId="77" xfId="0" applyNumberForma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4" borderId="69" xfId="0" applyNumberForma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32" xfId="0" applyNumberFormat="1" applyFont="1" applyFill="1" applyBorder="1" applyAlignment="1">
      <alignment horizontal="center" vertical="center"/>
    </xf>
    <xf numFmtId="0" fontId="19" fillId="6" borderId="33" xfId="0" applyNumberFormat="1" applyFont="1" applyFill="1" applyBorder="1" applyAlignment="1">
      <alignment horizontal="center" vertical="center"/>
    </xf>
    <xf numFmtId="0" fontId="19" fillId="6" borderId="80" xfId="0" applyNumberFormat="1" applyFont="1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0" fontId="0" fillId="4" borderId="33" xfId="0" applyNumberFormat="1" applyFill="1" applyBorder="1" applyAlignment="1">
      <alignment horizontal="center" vertical="center"/>
    </xf>
    <xf numFmtId="0" fontId="0" fillId="4" borderId="80" xfId="0" applyNumberForma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5" fillId="4" borderId="14" xfId="0" applyNumberFormat="1" applyFont="1" applyFill="1" applyBorder="1" applyAlignment="1">
      <alignment horizontal="center" vertical="center"/>
    </xf>
    <xf numFmtId="14" fontId="25" fillId="4" borderId="12" xfId="0" applyNumberFormat="1" applyFont="1" applyFill="1" applyBorder="1" applyAlignment="1">
      <alignment horizontal="center" vertical="center"/>
    </xf>
    <xf numFmtId="14" fontId="25" fillId="4" borderId="38" xfId="0" applyNumberFormat="1" applyFont="1" applyFill="1" applyBorder="1" applyAlignment="1">
      <alignment horizontal="center" vertical="center"/>
    </xf>
    <xf numFmtId="14" fontId="25" fillId="4" borderId="37" xfId="0" applyNumberFormat="1" applyFont="1" applyFill="1" applyBorder="1" applyAlignment="1">
      <alignment horizontal="center" vertical="center"/>
    </xf>
    <xf numFmtId="14" fontId="25" fillId="4" borderId="56" xfId="0" applyNumberFormat="1" applyFont="1" applyFill="1" applyBorder="1" applyAlignment="1">
      <alignment horizontal="center" vertical="center"/>
    </xf>
    <xf numFmtId="14" fontId="25" fillId="4" borderId="66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0" fillId="6" borderId="81" xfId="0" applyNumberFormat="1" applyFill="1" applyBorder="1" applyAlignment="1">
      <alignment horizontal="center" vertical="center"/>
    </xf>
    <xf numFmtId="0" fontId="0" fillId="6" borderId="44" xfId="0" applyNumberFormat="1" applyFill="1" applyBorder="1" applyAlignment="1">
      <alignment horizontal="center" vertical="center"/>
    </xf>
    <xf numFmtId="0" fontId="0" fillId="6" borderId="46" xfId="0" applyNumberFormat="1" applyFill="1" applyBorder="1" applyAlignment="1">
      <alignment horizontal="center" vertical="center"/>
    </xf>
    <xf numFmtId="0" fontId="0" fillId="6" borderId="82" xfId="0" applyNumberForma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0" fillId="4" borderId="47" xfId="0" applyNumberForma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9" fillId="5" borderId="7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164" fontId="0" fillId="4" borderId="49" xfId="0" applyNumberFormat="1" applyFill="1" applyBorder="1" applyAlignment="1">
      <alignment horizontal="center" vertical="center"/>
    </xf>
    <xf numFmtId="164" fontId="0" fillId="4" borderId="44" xfId="0" applyNumberFormat="1" applyFill="1" applyBorder="1" applyAlignment="1">
      <alignment horizontal="center" vertical="center"/>
    </xf>
    <xf numFmtId="164" fontId="0" fillId="4" borderId="46" xfId="0" applyNumberFormat="1" applyFill="1" applyBorder="1" applyAlignment="1">
      <alignment horizontal="center" vertical="center"/>
    </xf>
    <xf numFmtId="164" fontId="0" fillId="4" borderId="81" xfId="0" applyNumberFormat="1" applyFill="1" applyBorder="1" applyAlignment="1">
      <alignment horizontal="center" vertical="center"/>
    </xf>
    <xf numFmtId="164" fontId="0" fillId="4" borderId="82" xfId="0" applyNumberForma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/>
    </xf>
    <xf numFmtId="0" fontId="19" fillId="5" borderId="24" xfId="0" applyFont="1" applyFill="1" applyBorder="1" applyAlignment="1">
      <alignment horizontal="right" vertical="center"/>
    </xf>
    <xf numFmtId="9" fontId="19" fillId="4" borderId="72" xfId="0" applyNumberFormat="1" applyFont="1" applyFill="1" applyBorder="1" applyAlignment="1">
      <alignment horizontal="center" vertical="center"/>
    </xf>
    <xf numFmtId="9" fontId="19" fillId="4" borderId="76" xfId="0" applyNumberFormat="1" applyFont="1" applyFill="1" applyBorder="1" applyAlignment="1">
      <alignment horizontal="center" vertical="center"/>
    </xf>
    <xf numFmtId="9" fontId="19" fillId="4" borderId="77" xfId="0" applyNumberFormat="1" applyFont="1" applyFill="1" applyBorder="1" applyAlignment="1">
      <alignment horizontal="center" vertical="center"/>
    </xf>
    <xf numFmtId="9" fontId="19" fillId="4" borderId="25" xfId="0" applyNumberFormat="1" applyFont="1" applyFill="1" applyBorder="1" applyAlignment="1">
      <alignment horizontal="center" vertical="center"/>
    </xf>
    <xf numFmtId="9" fontId="19" fillId="4" borderId="16" xfId="0" applyNumberFormat="1" applyFont="1" applyFill="1" applyBorder="1" applyAlignment="1">
      <alignment horizontal="center" vertical="center"/>
    </xf>
    <xf numFmtId="9" fontId="19" fillId="4" borderId="26" xfId="0" applyNumberFormat="1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0" fontId="19" fillId="5" borderId="84" xfId="0" applyFont="1" applyFill="1" applyBorder="1" applyAlignment="1">
      <alignment horizontal="right" vertical="center" wrapText="1"/>
    </xf>
    <xf numFmtId="0" fontId="19" fillId="5" borderId="24" xfId="0" applyFont="1" applyFill="1" applyBorder="1" applyAlignment="1">
      <alignment horizontal="right" vertical="center" wrapText="1"/>
    </xf>
    <xf numFmtId="0" fontId="19" fillId="4" borderId="85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164" fontId="0" fillId="6" borderId="86" xfId="0" applyNumberFormat="1" applyFill="1" applyBorder="1" applyAlignment="1">
      <alignment horizontal="center" vertical="center" wrapText="1"/>
    </xf>
    <xf numFmtId="164" fontId="0" fillId="6" borderId="76" xfId="0" applyNumberFormat="1" applyFill="1" applyBorder="1" applyAlignment="1">
      <alignment horizontal="center" vertical="center"/>
    </xf>
    <xf numFmtId="164" fontId="0" fillId="6" borderId="73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4" borderId="76" xfId="0" applyNumberFormat="1" applyFill="1" applyBorder="1" applyAlignment="1">
      <alignment horizontal="center" vertical="center"/>
    </xf>
    <xf numFmtId="164" fontId="0" fillId="4" borderId="77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 wrapText="1"/>
    </xf>
    <xf numFmtId="0" fontId="25" fillId="4" borderId="72" xfId="0" applyFont="1" applyFill="1" applyBorder="1" applyAlignment="1">
      <alignment horizontal="center" vertical="center"/>
    </xf>
    <xf numFmtId="0" fontId="25" fillId="4" borderId="76" xfId="0" applyFont="1" applyFill="1" applyBorder="1" applyAlignment="1">
      <alignment horizontal="center" vertical="center"/>
    </xf>
    <xf numFmtId="0" fontId="25" fillId="4" borderId="7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164" fontId="0" fillId="6" borderId="49" xfId="0" applyNumberFormat="1" applyFill="1" applyBorder="1" applyAlignment="1">
      <alignment horizontal="center" vertical="center" wrapText="1"/>
    </xf>
    <xf numFmtId="164" fontId="0" fillId="6" borderId="44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164" fontId="0" fillId="4" borderId="72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6" borderId="76" xfId="0" applyNumberFormat="1" applyFill="1" applyBorder="1" applyAlignment="1">
      <alignment horizontal="center" vertical="center" wrapText="1"/>
    </xf>
    <xf numFmtId="164" fontId="0" fillId="6" borderId="73" xfId="0" applyNumberForma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right"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right" vertical="center" wrapText="1"/>
    </xf>
    <xf numFmtId="43" fontId="8" fillId="0" borderId="51" xfId="1" applyFont="1" applyBorder="1" applyAlignment="1">
      <alignment horizontal="left" vertical="center" wrapText="1"/>
    </xf>
    <xf numFmtId="43" fontId="8" fillId="0" borderId="87" xfId="1" applyFont="1" applyBorder="1" applyAlignment="1">
      <alignment horizontal="left" vertical="center" wrapText="1"/>
    </xf>
    <xf numFmtId="165" fontId="6" fillId="2" borderId="38" xfId="2" applyNumberFormat="1" applyFont="1" applyFill="1" applyBorder="1" applyAlignment="1">
      <alignment horizontal="center" vertical="center"/>
    </xf>
    <xf numFmtId="165" fontId="6" fillId="2" borderId="81" xfId="2" applyNumberFormat="1" applyFont="1" applyFill="1" applyBorder="1" applyAlignment="1">
      <alignment horizontal="center" vertical="center"/>
    </xf>
    <xf numFmtId="0" fontId="40" fillId="3" borderId="67" xfId="2" applyFont="1" applyFill="1" applyBorder="1" applyAlignment="1">
      <alignment horizontal="center" vertical="center" wrapText="1"/>
    </xf>
    <xf numFmtId="0" fontId="40" fillId="3" borderId="62" xfId="2" applyFont="1" applyFill="1" applyBorder="1" applyAlignment="1">
      <alignment horizontal="center" vertical="center" wrapText="1"/>
    </xf>
    <xf numFmtId="0" fontId="40" fillId="3" borderId="42" xfId="2" applyFont="1" applyFill="1" applyBorder="1" applyAlignment="1">
      <alignment horizontal="center" vertical="center" wrapText="1"/>
    </xf>
    <xf numFmtId="0" fontId="23" fillId="7" borderId="67" xfId="2" applyFont="1" applyFill="1" applyBorder="1" applyAlignment="1">
      <alignment horizontal="center" vertical="center" wrapText="1"/>
    </xf>
    <xf numFmtId="0" fontId="23" fillId="7" borderId="62" xfId="2" applyFont="1" applyFill="1" applyBorder="1" applyAlignment="1">
      <alignment horizontal="center" vertical="center" wrapText="1"/>
    </xf>
    <xf numFmtId="0" fontId="23" fillId="7" borderId="42" xfId="2" applyFont="1" applyFill="1" applyBorder="1" applyAlignment="1">
      <alignment horizontal="center" vertical="center" wrapText="1"/>
    </xf>
    <xf numFmtId="166" fontId="5" fillId="7" borderId="67" xfId="1" applyNumberFormat="1" applyFont="1" applyFill="1" applyBorder="1" applyAlignment="1">
      <alignment horizontal="center" vertical="center"/>
    </xf>
    <xf numFmtId="166" fontId="5" fillId="7" borderId="62" xfId="1" applyNumberFormat="1" applyFont="1" applyFill="1" applyBorder="1" applyAlignment="1">
      <alignment horizontal="center" vertical="center"/>
    </xf>
    <xf numFmtId="166" fontId="5" fillId="7" borderId="42" xfId="1" applyNumberFormat="1" applyFont="1" applyFill="1" applyBorder="1" applyAlignment="1">
      <alignment horizontal="center" vertical="center"/>
    </xf>
  </cellXfs>
  <cellStyles count="4">
    <cellStyle name="Migliaia 2" xfId="1" xr:uid="{00000000-0005-0000-0000-000000000000}"/>
    <cellStyle name="Normale" xfId="0" builtinId="0"/>
    <cellStyle name="Normale 2" xfId="2" xr:uid="{00000000-0005-0000-0000-000002000000}"/>
    <cellStyle name="Percentuale" xfId="3" builtinId="5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"/>
  <sheetViews>
    <sheetView tabSelected="1" zoomScaleNormal="100" workbookViewId="0"/>
  </sheetViews>
  <sheetFormatPr defaultColWidth="8.85546875" defaultRowHeight="18.75"/>
  <cols>
    <col min="1" max="1" width="1.5703125" style="2" customWidth="1"/>
    <col min="2" max="2" width="9.140625" style="3" customWidth="1"/>
    <col min="3" max="3" width="31.42578125" style="8" customWidth="1"/>
    <col min="4" max="4" width="5" style="8" customWidth="1"/>
    <col min="5" max="5" width="73.5703125" style="8" customWidth="1"/>
    <col min="6" max="6" width="12.42578125" style="11" customWidth="1"/>
    <col min="7" max="7" width="26.28515625" style="3" customWidth="1"/>
    <col min="8" max="8" width="15.85546875" style="3" customWidth="1"/>
    <col min="9" max="9" width="2.42578125" style="2" customWidth="1"/>
    <col min="10" max="16384" width="8.85546875" style="2"/>
  </cols>
  <sheetData>
    <row r="1" spans="2:13" ht="8.25" customHeight="1" thickBot="1"/>
    <row r="2" spans="2:13" ht="24.95" customHeight="1" thickBot="1">
      <c r="B2" s="193" t="s">
        <v>104</v>
      </c>
      <c r="C2" s="193"/>
      <c r="D2" s="194"/>
      <c r="E2" s="190"/>
      <c r="F2" s="227" t="s">
        <v>105</v>
      </c>
      <c r="G2" s="228"/>
      <c r="H2" s="135"/>
    </row>
    <row r="3" spans="2:13" ht="24.95" customHeight="1" thickBot="1">
      <c r="B3" s="191" t="s">
        <v>3</v>
      </c>
      <c r="C3" s="195"/>
      <c r="D3" s="192"/>
      <c r="E3" s="190"/>
      <c r="F3" s="229"/>
      <c r="G3" s="229"/>
      <c r="H3" s="1"/>
      <c r="J3" s="197" t="s">
        <v>112</v>
      </c>
      <c r="K3" s="198"/>
      <c r="L3" s="198"/>
      <c r="M3" s="199"/>
    </row>
    <row r="4" spans="2:13" ht="24.95" customHeight="1" thickBot="1">
      <c r="B4" s="191" t="s">
        <v>23</v>
      </c>
      <c r="C4" s="195"/>
      <c r="D4" s="192"/>
      <c r="E4" s="190"/>
      <c r="F4" s="1"/>
      <c r="G4" s="1"/>
      <c r="H4" s="1"/>
      <c r="J4" s="200" t="s">
        <v>113</v>
      </c>
      <c r="K4" s="201"/>
      <c r="L4" s="201"/>
      <c r="M4" s="202"/>
    </row>
    <row r="5" spans="2:13" ht="24.95" customHeight="1" thickBot="1">
      <c r="B5" s="191" t="s">
        <v>2</v>
      </c>
      <c r="C5" s="195"/>
      <c r="D5" s="192"/>
      <c r="E5" s="196"/>
      <c r="F5" s="3"/>
      <c r="J5" s="200"/>
      <c r="K5" s="201"/>
      <c r="L5" s="201"/>
      <c r="M5" s="202"/>
    </row>
    <row r="6" spans="2:13" ht="25.5" customHeight="1" thickBot="1">
      <c r="B6" s="14"/>
      <c r="C6" s="14"/>
      <c r="D6" s="14"/>
      <c r="E6" s="14"/>
      <c r="F6" s="3"/>
      <c r="G6" s="2"/>
      <c r="J6" s="203"/>
      <c r="K6" s="204"/>
      <c r="L6" s="204"/>
      <c r="M6" s="205"/>
    </row>
    <row r="7" spans="2:13" ht="50.25" customHeight="1" thickBot="1">
      <c r="B7" s="15" t="s">
        <v>0</v>
      </c>
      <c r="C7" s="218" t="s">
        <v>1</v>
      </c>
      <c r="D7" s="219"/>
      <c r="E7" s="16" t="s">
        <v>5</v>
      </c>
      <c r="F7" s="17" t="s">
        <v>95</v>
      </c>
      <c r="G7" s="17" t="s">
        <v>10</v>
      </c>
      <c r="H7" s="18" t="s">
        <v>9</v>
      </c>
    </row>
    <row r="8" spans="2:13" ht="76.5" customHeight="1">
      <c r="B8" s="208" t="s">
        <v>20</v>
      </c>
      <c r="C8" s="216" t="s">
        <v>102</v>
      </c>
      <c r="D8" s="217"/>
      <c r="E8" s="77" t="s">
        <v>8</v>
      </c>
      <c r="F8" s="26">
        <v>10</v>
      </c>
      <c r="G8" s="27">
        <v>1</v>
      </c>
      <c r="H8" s="122">
        <f>F8*G8</f>
        <v>10</v>
      </c>
    </row>
    <row r="9" spans="2:13" ht="25.5" customHeight="1">
      <c r="B9" s="208"/>
      <c r="C9" s="184"/>
      <c r="D9" s="185" t="s">
        <v>131</v>
      </c>
      <c r="E9" s="213"/>
      <c r="F9" s="214"/>
      <c r="G9" s="214"/>
      <c r="H9" s="215"/>
    </row>
    <row r="10" spans="2:13" ht="38.25" customHeight="1">
      <c r="B10" s="208"/>
      <c r="C10" s="210" t="s">
        <v>117</v>
      </c>
      <c r="D10" s="189">
        <v>3</v>
      </c>
      <c r="E10" s="186" t="s">
        <v>121</v>
      </c>
      <c r="F10" s="28">
        <v>20</v>
      </c>
      <c r="G10" s="27">
        <v>1</v>
      </c>
      <c r="H10" s="122">
        <f>F10*G10</f>
        <v>20</v>
      </c>
    </row>
    <row r="11" spans="2:13" ht="38.25" customHeight="1">
      <c r="B11" s="208"/>
      <c r="C11" s="211"/>
      <c r="D11" s="189">
        <v>4</v>
      </c>
      <c r="E11" s="187" t="s">
        <v>121</v>
      </c>
      <c r="F11" s="29">
        <v>10</v>
      </c>
      <c r="G11" s="27">
        <v>1</v>
      </c>
      <c r="H11" s="123">
        <f>F11*G11</f>
        <v>10</v>
      </c>
    </row>
    <row r="12" spans="2:13" ht="38.25" customHeight="1">
      <c r="B12" s="208"/>
      <c r="C12" s="211"/>
      <c r="D12" s="189">
        <v>5</v>
      </c>
      <c r="E12" s="187" t="s">
        <v>121</v>
      </c>
      <c r="F12" s="30">
        <v>10</v>
      </c>
      <c r="G12" s="27">
        <v>1</v>
      </c>
      <c r="H12" s="123">
        <f>F12*G12</f>
        <v>10</v>
      </c>
    </row>
    <row r="13" spans="2:13" ht="38.25" customHeight="1" thickBot="1">
      <c r="B13" s="209"/>
      <c r="C13" s="212"/>
      <c r="D13" s="189">
        <v>6</v>
      </c>
      <c r="E13" s="188" t="s">
        <v>121</v>
      </c>
      <c r="F13" s="31">
        <v>10</v>
      </c>
      <c r="G13" s="27">
        <v>1</v>
      </c>
      <c r="H13" s="124">
        <f>F13*G13</f>
        <v>10</v>
      </c>
    </row>
    <row r="14" spans="2:13" ht="47.25" customHeight="1" thickBot="1">
      <c r="B14" s="206" t="s">
        <v>119</v>
      </c>
      <c r="C14" s="207"/>
      <c r="D14" s="207"/>
      <c r="E14" s="207"/>
      <c r="F14" s="78">
        <f>SUM(F8:F13)</f>
        <v>60</v>
      </c>
      <c r="G14" s="20" t="s">
        <v>118</v>
      </c>
      <c r="H14" s="21">
        <f>SUM(H8:H13)</f>
        <v>60</v>
      </c>
    </row>
    <row r="15" spans="2:13" ht="55.5" customHeight="1" thickBot="1">
      <c r="B15" s="19" t="s">
        <v>0</v>
      </c>
      <c r="C15" s="238" t="s">
        <v>1</v>
      </c>
      <c r="D15" s="239"/>
      <c r="E15" s="16" t="s">
        <v>5</v>
      </c>
      <c r="F15" s="17" t="s">
        <v>95</v>
      </c>
      <c r="G15" s="17" t="s">
        <v>10</v>
      </c>
      <c r="H15" s="18" t="s">
        <v>9</v>
      </c>
    </row>
    <row r="16" spans="2:13" ht="75" customHeight="1">
      <c r="B16" s="236" t="s">
        <v>22</v>
      </c>
      <c r="C16" s="240" t="s">
        <v>11</v>
      </c>
      <c r="D16" s="241"/>
      <c r="E16" s="22" t="s">
        <v>4</v>
      </c>
      <c r="F16" s="32">
        <v>8</v>
      </c>
      <c r="G16" s="33">
        <v>1</v>
      </c>
      <c r="H16" s="125">
        <f>F16*G16</f>
        <v>8</v>
      </c>
    </row>
    <row r="17" spans="2:9" ht="122.25" customHeight="1">
      <c r="B17" s="236"/>
      <c r="C17" s="242" t="s">
        <v>12</v>
      </c>
      <c r="D17" s="243"/>
      <c r="E17" s="23" t="s">
        <v>18</v>
      </c>
      <c r="F17" s="34">
        <v>8</v>
      </c>
      <c r="G17" s="33">
        <v>1</v>
      </c>
      <c r="H17" s="126">
        <f>F17*G17</f>
        <v>8</v>
      </c>
    </row>
    <row r="18" spans="2:9" ht="70.5" customHeight="1">
      <c r="B18" s="236"/>
      <c r="C18" s="242" t="s">
        <v>13</v>
      </c>
      <c r="D18" s="243"/>
      <c r="E18" s="24" t="s">
        <v>15</v>
      </c>
      <c r="F18" s="34">
        <v>8</v>
      </c>
      <c r="G18" s="33">
        <v>1</v>
      </c>
      <c r="H18" s="126">
        <f>F18*G18</f>
        <v>8</v>
      </c>
    </row>
    <row r="19" spans="2:9" ht="87.95" customHeight="1">
      <c r="B19" s="236"/>
      <c r="C19" s="242" t="s">
        <v>14</v>
      </c>
      <c r="D19" s="243"/>
      <c r="E19" s="24" t="s">
        <v>17</v>
      </c>
      <c r="F19" s="34">
        <v>8</v>
      </c>
      <c r="G19" s="33">
        <v>1</v>
      </c>
      <c r="H19" s="126">
        <f>F19*G19</f>
        <v>8</v>
      </c>
    </row>
    <row r="20" spans="2:9" ht="174" customHeight="1" thickBot="1">
      <c r="B20" s="236"/>
      <c r="C20" s="244" t="s">
        <v>21</v>
      </c>
      <c r="D20" s="245"/>
      <c r="E20" s="25" t="s">
        <v>16</v>
      </c>
      <c r="F20" s="35">
        <v>8</v>
      </c>
      <c r="G20" s="173">
        <v>1</v>
      </c>
      <c r="H20" s="174">
        <f>F20*G20</f>
        <v>8</v>
      </c>
    </row>
    <row r="21" spans="2:9" ht="48.75" customHeight="1" thickBot="1">
      <c r="B21" s="234" t="s">
        <v>120</v>
      </c>
      <c r="C21" s="235"/>
      <c r="D21" s="235"/>
      <c r="E21" s="235"/>
      <c r="F21" s="176">
        <f>SUM(F16:F20)</f>
        <v>40</v>
      </c>
      <c r="G21" s="175" t="s">
        <v>118</v>
      </c>
      <c r="H21" s="21">
        <f>SUM(H16:H20)</f>
        <v>40</v>
      </c>
    </row>
    <row r="22" spans="2:9" ht="59.25" customHeight="1" thickBot="1">
      <c r="B22" s="120"/>
      <c r="C22" s="121"/>
      <c r="D22" s="177"/>
      <c r="E22" s="121" t="s">
        <v>111</v>
      </c>
      <c r="F22" s="230" t="str">
        <f>IF(H23=0,"",IF(H23&gt;50,"Rendimento superiore alla soglia minima",IF(H23&lt;50,"Rendimento insufficiente","")))</f>
        <v>Rendimento superiore alla soglia minima</v>
      </c>
      <c r="G22" s="231"/>
      <c r="H22" s="232"/>
    </row>
    <row r="23" spans="2:9" ht="51" customHeight="1" thickBot="1">
      <c r="B23" s="246"/>
      <c r="C23" s="247"/>
      <c r="D23" s="247"/>
      <c r="E23" s="247"/>
      <c r="F23" s="247"/>
      <c r="G23" s="169" t="s">
        <v>19</v>
      </c>
      <c r="H23" s="170">
        <f>H14+H21</f>
        <v>100</v>
      </c>
    </row>
    <row r="24" spans="2:9" ht="51" customHeight="1">
      <c r="B24" s="248" t="s">
        <v>24</v>
      </c>
      <c r="C24" s="249"/>
      <c r="D24" s="249"/>
      <c r="E24" s="249"/>
      <c r="F24" s="249"/>
      <c r="G24" s="250"/>
      <c r="H24" s="251"/>
      <c r="I24" s="13"/>
    </row>
    <row r="25" spans="2:9" ht="25.5" customHeight="1">
      <c r="B25" s="224" t="s">
        <v>6</v>
      </c>
      <c r="C25" s="225"/>
      <c r="D25" s="225"/>
      <c r="E25" s="225"/>
      <c r="F25" s="225"/>
      <c r="G25" s="225"/>
      <c r="H25" s="226"/>
    </row>
    <row r="26" spans="2:9" ht="45.75" customHeight="1">
      <c r="B26" s="221"/>
      <c r="C26" s="222"/>
      <c r="D26" s="222"/>
      <c r="E26" s="222"/>
      <c r="F26" s="222"/>
      <c r="G26" s="222"/>
      <c r="H26" s="223"/>
    </row>
    <row r="27" spans="2:9" ht="25.5" customHeight="1">
      <c r="B27" s="224" t="s">
        <v>7</v>
      </c>
      <c r="C27" s="225"/>
      <c r="D27" s="225"/>
      <c r="E27" s="225"/>
      <c r="F27" s="225"/>
      <c r="G27" s="225"/>
      <c r="H27" s="226"/>
    </row>
    <row r="28" spans="2:9" ht="45" customHeight="1">
      <c r="B28" s="221"/>
      <c r="C28" s="222"/>
      <c r="D28" s="222"/>
      <c r="E28" s="222"/>
      <c r="F28" s="222"/>
      <c r="G28" s="222"/>
      <c r="H28" s="223"/>
    </row>
    <row r="29" spans="2:9" ht="60.75" customHeight="1">
      <c r="B29" s="237" t="s">
        <v>26</v>
      </c>
      <c r="C29" s="237"/>
      <c r="D29" s="237"/>
      <c r="E29" s="233" t="s">
        <v>87</v>
      </c>
      <c r="F29" s="233"/>
      <c r="G29" s="233"/>
      <c r="H29" s="233"/>
    </row>
    <row r="30" spans="2:9" ht="61.5" customHeight="1">
      <c r="B30" s="4"/>
      <c r="C30" s="5"/>
      <c r="D30" s="5"/>
      <c r="E30" s="220" t="s">
        <v>25</v>
      </c>
      <c r="F30" s="220"/>
      <c r="G30" s="220"/>
      <c r="H30" s="220"/>
    </row>
    <row r="31" spans="2:9" ht="99.75" customHeight="1">
      <c r="B31" s="4"/>
      <c r="C31" s="4"/>
      <c r="D31" s="4"/>
      <c r="E31" s="4"/>
      <c r="F31" s="9"/>
    </row>
    <row r="32" spans="2:9">
      <c r="B32" s="6"/>
      <c r="C32" s="6"/>
      <c r="D32" s="6"/>
      <c r="E32" s="6"/>
      <c r="F32" s="10"/>
    </row>
    <row r="33" spans="2:5">
      <c r="B33" s="12"/>
      <c r="C33" s="7"/>
      <c r="D33" s="7"/>
      <c r="E33" s="7"/>
    </row>
  </sheetData>
  <sheetProtection selectLockedCells="1"/>
  <mergeCells count="28">
    <mergeCell ref="C20:D20"/>
    <mergeCell ref="B23:F23"/>
    <mergeCell ref="B24:H24"/>
    <mergeCell ref="B26:H26"/>
    <mergeCell ref="E30:H30"/>
    <mergeCell ref="B28:H28"/>
    <mergeCell ref="B25:H25"/>
    <mergeCell ref="B27:H27"/>
    <mergeCell ref="F2:G2"/>
    <mergeCell ref="F3:G3"/>
    <mergeCell ref="F22:H22"/>
    <mergeCell ref="E29:H29"/>
    <mergeCell ref="B21:E21"/>
    <mergeCell ref="B16:B20"/>
    <mergeCell ref="B29:D29"/>
    <mergeCell ref="C15:D15"/>
    <mergeCell ref="C16:D16"/>
    <mergeCell ref="C17:D17"/>
    <mergeCell ref="C18:D18"/>
    <mergeCell ref="C19:D19"/>
    <mergeCell ref="J3:M3"/>
    <mergeCell ref="J4:M6"/>
    <mergeCell ref="B14:E14"/>
    <mergeCell ref="B8:B13"/>
    <mergeCell ref="C10:C13"/>
    <mergeCell ref="E9:H9"/>
    <mergeCell ref="C8:D8"/>
    <mergeCell ref="C7:D7"/>
  </mergeCells>
  <phoneticPr fontId="0" type="noConversion"/>
  <conditionalFormatting sqref="I24">
    <cfRule type="cellIs" dxfId="2" priority="3" stopIfTrue="1" operator="equal">
      <formula>"Insufficiente rendimento art. 55-quater, comma 1, lett. f-quinquies D. Lgs n. 165/2001"</formula>
    </cfRule>
  </conditionalFormatting>
  <conditionalFormatting sqref="F22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12000000000000001" right="0.19" top="0.84999999999999987" bottom="0.2" header="0.12000000000000001" footer="0.16"/>
  <pageSetup paperSize="9" scale="52" firstPageNumber="0" orientation="portrait" horizontalDpi="300" verticalDpi="300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zoomScaleNormal="100" workbookViewId="0">
      <selection activeCell="C19" sqref="C19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1.85546875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'!E10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172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s="17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281" t="s">
        <v>116</v>
      </c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4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 xr:uid="{00000000-0002-0000-0100-000000000000}">
      <formula1>$AJ$5:$AJ$7</formula1>
    </dataValidation>
    <dataValidation type="list" allowBlank="1" showInputMessage="1" showErrorMessage="1" sqref="H45:H59" xr:uid="{00000000-0002-0000-0100-000001000000}">
      <formula1>$AJ$40:$AJ$42</formula1>
    </dataValidation>
    <dataValidation type="list" allowBlank="1" showInputMessage="1" showErrorMessage="1" sqref="H42:H44" xr:uid="{00000000-0002-0000-0100-000002000000}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'!E11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56"/>
      <c r="V5" s="456"/>
      <c r="W5" s="456"/>
      <c r="X5" s="456"/>
      <c r="Y5" s="457"/>
      <c r="Z5" s="454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58"/>
      <c r="U6" s="459"/>
      <c r="V6" s="459"/>
      <c r="W6" s="459"/>
      <c r="X6" s="459"/>
      <c r="Y6" s="460"/>
      <c r="Z6" s="455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11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D11:M11"/>
    <mergeCell ref="R11:U11"/>
    <mergeCell ref="V11:Y11"/>
    <mergeCell ref="Z11:AC11"/>
    <mergeCell ref="D12:M12"/>
    <mergeCell ref="D13:M13"/>
    <mergeCell ref="R13:AC13"/>
    <mergeCell ref="C6:C7"/>
    <mergeCell ref="D6:M7"/>
    <mergeCell ref="C8:C9"/>
    <mergeCell ref="D8:M9"/>
    <mergeCell ref="R9:AC9"/>
    <mergeCell ref="R10:U10"/>
    <mergeCell ref="V10:Y10"/>
    <mergeCell ref="Z10:AC10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U14:W14"/>
    <mergeCell ref="X14:Z14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T7:Y7"/>
    <mergeCell ref="Z7:AA7"/>
    <mergeCell ref="B2:D2"/>
    <mergeCell ref="Z5:AA6"/>
    <mergeCell ref="T5:Y6"/>
    <mergeCell ref="T4:AA4"/>
    <mergeCell ref="D3:M3"/>
    <mergeCell ref="C4:C5"/>
    <mergeCell ref="D4:M5"/>
  </mergeCells>
  <dataValidations count="3">
    <dataValidation type="list" allowBlank="1" showInputMessage="1" showErrorMessage="1" sqref="H42:H44" xr:uid="{00000000-0002-0000-0200-000000000000}">
      <formula1>$AJ$39:$AJ$42</formula1>
    </dataValidation>
    <dataValidation type="list" allowBlank="1" showInputMessage="1" showErrorMessage="1" sqref="H45:H59" xr:uid="{00000000-0002-0000-0200-000001000000}">
      <formula1>$AJ$40:$AJ$42</formula1>
    </dataValidation>
    <dataValidation type="list" allowBlank="1" showInputMessage="1" showErrorMessage="1" sqref="Z7:AA7 Z5" xr:uid="{00000000-0002-0000-0200-000002000000}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'!E12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 xr:uid="{00000000-0002-0000-0300-000000000000}">
      <formula1>$AJ$5:$AJ$7</formula1>
    </dataValidation>
    <dataValidation type="list" allowBlank="1" showInputMessage="1" showErrorMessage="1" sqref="H45:H59" xr:uid="{00000000-0002-0000-0300-000001000000}">
      <formula1>$AJ$40:$AJ$42</formula1>
    </dataValidation>
    <dataValidation type="list" allowBlank="1" showInputMessage="1" showErrorMessage="1" sqref="H42:H44" xr:uid="{00000000-0002-0000-0300-000002000000}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9"/>
  <sheetViews>
    <sheetView zoomScaleNormal="100" workbookViewId="0">
      <selection activeCell="D3" sqref="D3:M3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'!E13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H42:H44" xr:uid="{00000000-0002-0000-0400-000000000000}">
      <formula1>$AJ$39:$AJ$42</formula1>
    </dataValidation>
    <dataValidation type="list" allowBlank="1" showInputMessage="1" showErrorMessage="1" sqref="H45:H59" xr:uid="{00000000-0002-0000-0400-000001000000}">
      <formula1>$AJ$40:$AJ$42</formula1>
    </dataValidation>
    <dataValidation type="list" allowBlank="1" showInputMessage="1" showErrorMessage="1" sqref="Z7:AA7 Z5" xr:uid="{00000000-0002-0000-0400-000002000000}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Y22"/>
  <sheetViews>
    <sheetView zoomScale="85" zoomScaleNormal="85" zoomScaleSheetLayoutView="85" workbookViewId="0">
      <selection activeCell="B1" sqref="B1"/>
    </sheetView>
  </sheetViews>
  <sheetFormatPr defaultColWidth="12.5703125" defaultRowHeight="15.75"/>
  <cols>
    <col min="1" max="1" width="1.7109375" style="99" customWidth="1"/>
    <col min="2" max="2" width="18.28515625" style="99" customWidth="1"/>
    <col min="3" max="3" width="16.7109375" style="99" customWidth="1"/>
    <col min="4" max="4" width="13.28515625" style="99" customWidth="1"/>
    <col min="5" max="14" width="7" style="99" customWidth="1"/>
    <col min="15" max="15" width="7.5703125" style="99" customWidth="1"/>
    <col min="16" max="16" width="13" style="99" customWidth="1"/>
    <col min="17" max="17" width="15.85546875" style="99" customWidth="1"/>
    <col min="18" max="18" width="15.42578125" style="99" customWidth="1"/>
    <col min="19" max="20" width="14.7109375" style="99" customWidth="1"/>
    <col min="21" max="21" width="7.42578125" style="99" customWidth="1"/>
    <col min="22" max="22" width="14.85546875" style="99" customWidth="1"/>
    <col min="23" max="23" width="9.42578125" style="99" customWidth="1"/>
    <col min="24" max="24" width="12.42578125" style="99" customWidth="1"/>
    <col min="25" max="16384" width="12.5703125" style="99"/>
  </cols>
  <sheetData>
    <row r="1" spans="2:25" ht="19.5" customHeight="1" thickBot="1"/>
    <row r="2" spans="2:25" ht="50.25" customHeight="1" thickBot="1">
      <c r="B2" s="470" t="s">
        <v>94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2"/>
    </row>
    <row r="3" spans="2:25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5" ht="12.75" customHeight="1" thickBot="1">
      <c r="B4" s="119"/>
      <c r="C4" s="119"/>
      <c r="D4" s="138" t="s">
        <v>106</v>
      </c>
      <c r="E4" s="473" t="s">
        <v>89</v>
      </c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6" t="s">
        <v>107</v>
      </c>
      <c r="Q4" s="477"/>
      <c r="R4" s="477"/>
      <c r="S4" s="477"/>
      <c r="T4" s="477"/>
      <c r="U4" s="478"/>
      <c r="V4" s="476" t="s">
        <v>108</v>
      </c>
      <c r="W4" s="477"/>
      <c r="X4" s="477"/>
    </row>
    <row r="5" spans="2:25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122</v>
      </c>
      <c r="J5" s="131" t="s">
        <v>123</v>
      </c>
      <c r="K5" s="131" t="s">
        <v>124</v>
      </c>
      <c r="L5" s="131" t="s">
        <v>125</v>
      </c>
      <c r="M5" s="131" t="s">
        <v>126</v>
      </c>
      <c r="N5" s="131" t="s">
        <v>127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2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5" ht="34.5" customHeight="1">
      <c r="B7" s="114" t="s">
        <v>90</v>
      </c>
      <c r="C7" s="139" t="s">
        <v>95</v>
      </c>
      <c r="D7" s="154">
        <f>'scheda apo '!F8</f>
        <v>10</v>
      </c>
      <c r="E7" s="179" t="str">
        <f>IFERROR(VLOOKUP(1,'scheda apo '!$D$10:$H$13,3,FALSE),"-")</f>
        <v>-</v>
      </c>
      <c r="F7" s="179" t="str">
        <f>IFERROR(VLOOKUP(2,'scheda apo '!$D$10:$H$13,3,FALSE),"-")</f>
        <v>-</v>
      </c>
      <c r="G7" s="179">
        <f>IFERROR(VLOOKUP(3,'scheda apo '!$D$10:$H$13,3,FALSE),"-")</f>
        <v>20</v>
      </c>
      <c r="H7" s="179">
        <f>IFERROR(VLOOKUP(4,'scheda apo '!$D$10:$H$13,3,FALSE),"-")</f>
        <v>10</v>
      </c>
      <c r="I7" s="179">
        <f>IFERROR(VLOOKUP(5,'scheda apo '!$D$10:$H$13,3,FALSE),"-")</f>
        <v>10</v>
      </c>
      <c r="J7" s="179">
        <f>IFERROR(VLOOKUP(6,'scheda apo '!$D$10:$H$13,3,FALSE),"-")</f>
        <v>10</v>
      </c>
      <c r="K7" s="179" t="str">
        <f>IFERROR(VLOOKUP(7,'scheda apo '!$D$10:$H$13,3,FALSE),"-")</f>
        <v>-</v>
      </c>
      <c r="L7" s="179" t="str">
        <f>IFERROR(VLOOKUP(8,'scheda apo '!$D$10:$H$13,3,FALSE),"-")</f>
        <v>-</v>
      </c>
      <c r="M7" s="179" t="str">
        <f>IFERROR(VLOOKUP(9,'scheda apo '!$D$10:$H$13,3,FALSE),"-")</f>
        <v>-</v>
      </c>
      <c r="N7" s="179" t="str">
        <f>IFERROR(VLOOKUP(10,'scheda apo '!$D$10:$H$13,3,FALSE),"-")</f>
        <v>-</v>
      </c>
      <c r="O7" s="151">
        <f>SUM(E7:N7)</f>
        <v>50</v>
      </c>
      <c r="P7" s="145">
        <f>'scheda apo '!$F16</f>
        <v>8</v>
      </c>
      <c r="Q7" s="128">
        <f>'scheda apo '!$F17</f>
        <v>8</v>
      </c>
      <c r="R7" s="142">
        <f>'scheda apo '!$F18</f>
        <v>8</v>
      </c>
      <c r="S7" s="142">
        <f>'scheda apo '!$F19</f>
        <v>8</v>
      </c>
      <c r="T7" s="148">
        <f>'scheda apo '!$F20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5" ht="33" customHeight="1">
      <c r="B8" s="466">
        <f>'scheda apo '!E2</f>
        <v>0</v>
      </c>
      <c r="C8" s="140" t="s">
        <v>97</v>
      </c>
      <c r="D8" s="155">
        <f>'scheda apo '!G8</f>
        <v>1</v>
      </c>
      <c r="E8" s="180" t="str">
        <f>IFERROR(VLOOKUP(1,'scheda apo '!$D$10:$H$13,4,FALSE),"-")</f>
        <v>-</v>
      </c>
      <c r="F8" s="180" t="str">
        <f>IFERROR(VLOOKUP(2,'scheda apo '!$D$10:$H$13,4,FALSE),"-")</f>
        <v>-</v>
      </c>
      <c r="G8" s="180">
        <f>IFERROR(VLOOKUP(3,'scheda apo '!$D$10:$H$13,4,FALSE),"-")</f>
        <v>1</v>
      </c>
      <c r="H8" s="180">
        <f>IFERROR(VLOOKUP(4,'scheda apo '!$D$10:$H$13,4,FALSE),"-")</f>
        <v>1</v>
      </c>
      <c r="I8" s="180">
        <f>IFERROR(VLOOKUP(5,'scheda apo '!$D$10:$H$13,4,FALSE),"-")</f>
        <v>1</v>
      </c>
      <c r="J8" s="180">
        <f>IFERROR(VLOOKUP(6,'scheda apo '!$D$10:$H$13,4,FALSE),"-")</f>
        <v>1</v>
      </c>
      <c r="K8" s="180" t="str">
        <f>IFERROR(VLOOKUP(7,'scheda apo '!$D$10:$H$13,4,FALSE),"-")</f>
        <v>-</v>
      </c>
      <c r="L8" s="180" t="str">
        <f>IFERROR(VLOOKUP(8,'scheda apo '!$D$10:$H$13,4,FALSE),"-")</f>
        <v>-</v>
      </c>
      <c r="M8" s="180" t="str">
        <f>IFERROR(VLOOKUP(9,'scheda apo '!$D$10:$H$13,4,FALSE),"-")</f>
        <v>-</v>
      </c>
      <c r="N8" s="180" t="str">
        <f>IFERROR(VLOOKUP(10,'scheda apo '!$D$10:$H$13,4,FALSE),"-")</f>
        <v>-</v>
      </c>
      <c r="O8" s="152" t="s">
        <v>80</v>
      </c>
      <c r="P8" s="146">
        <f>'scheda apo '!$G16</f>
        <v>1</v>
      </c>
      <c r="Q8" s="127">
        <f>'scheda apo '!$G17</f>
        <v>1</v>
      </c>
      <c r="R8" s="144">
        <f>'scheda apo '!$G18</f>
        <v>1</v>
      </c>
      <c r="S8" s="144">
        <f>'scheda apo '!$G19</f>
        <v>1</v>
      </c>
      <c r="T8" s="149">
        <f>'scheda apo '!$G20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5" ht="32.25" thickBot="1">
      <c r="B9" s="467"/>
      <c r="C9" s="141" t="s">
        <v>96</v>
      </c>
      <c r="D9" s="156">
        <f>'scheda apo '!H8</f>
        <v>10</v>
      </c>
      <c r="E9" s="130" t="str">
        <f>IFERROR(VLOOKUP(1,'scheda apo '!$D$10:$H$13,5,FALSE),"-")</f>
        <v>-</v>
      </c>
      <c r="F9" s="150" t="str">
        <f>IFERROR(VLOOKUP(2,'scheda apo '!$D$10:$H$13,5,FALSE),"-")</f>
        <v>-</v>
      </c>
      <c r="G9" s="129">
        <f>IFERROR(VLOOKUP(3,'scheda apo '!$D$10:$H$13,5,FALSE),"-")</f>
        <v>20</v>
      </c>
      <c r="H9" s="129">
        <f>IFERROR(VLOOKUP(4,'scheda apo '!$D$10:$H$13,5,FALSE),"-")</f>
        <v>10</v>
      </c>
      <c r="I9" s="143">
        <f>IFERROR(VLOOKUP(5,'scheda apo '!$D$10:$H$13,5,FALSE),"-")</f>
        <v>10</v>
      </c>
      <c r="J9" s="129">
        <f>IFERROR(VLOOKUP(6,'scheda apo '!$D$10:$H$13,5,FALSE),"-")</f>
        <v>10</v>
      </c>
      <c r="K9" s="129" t="str">
        <f>IFERROR(VLOOKUP(7,'scheda apo '!$D$10:$H$13,5,FALSE),"-")</f>
        <v>-</v>
      </c>
      <c r="L9" s="129" t="str">
        <f>IFERROR(VLOOKUP(8,'scheda apo '!$D$10:$H$13,5,FALSE),"-")</f>
        <v>-</v>
      </c>
      <c r="M9" s="129" t="str">
        <f>IFERROR(VLOOKUP(9,'scheda apo '!$D$10:$H$13,5,FALSE),"-")</f>
        <v>-</v>
      </c>
      <c r="N9" s="150" t="str">
        <f>IFERROR(VLOOKUP(10,'scheda apo '!$D$10:$H$13,5,FALSE),"-")</f>
        <v>-</v>
      </c>
      <c r="O9" s="153">
        <f>SUM(E9:N9)</f>
        <v>50</v>
      </c>
      <c r="P9" s="147">
        <f>'scheda apo '!$H16</f>
        <v>8</v>
      </c>
      <c r="Q9" s="130">
        <f>'scheda apo '!$H17</f>
        <v>8</v>
      </c>
      <c r="R9" s="143">
        <f>'scheda apo '!$H18</f>
        <v>8</v>
      </c>
      <c r="S9" s="143">
        <f>'scheda apo '!$H19</f>
        <v>8</v>
      </c>
      <c r="T9" s="150">
        <f>'scheda apo '!$H20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5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68"/>
      <c r="W10" s="469"/>
      <c r="X10" s="168">
        <f>SUM(X7:X9)</f>
        <v>100</v>
      </c>
    </row>
    <row r="11" spans="2:25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:25">
      <c r="V12" s="107"/>
      <c r="W12" s="106"/>
      <c r="X12" s="106"/>
      <c r="Y12" s="100"/>
    </row>
    <row r="13" spans="2:25">
      <c r="V13" s="107"/>
      <c r="W13" s="106"/>
      <c r="X13" s="105"/>
      <c r="Y13" s="100"/>
    </row>
    <row r="14" spans="2:25">
      <c r="V14" s="103"/>
      <c r="W14" s="102"/>
      <c r="X14" s="105"/>
      <c r="Y14" s="100"/>
    </row>
    <row r="15" spans="2:25">
      <c r="V15" s="103"/>
      <c r="W15" s="102"/>
      <c r="X15" s="104"/>
      <c r="Y15" s="100"/>
    </row>
    <row r="16" spans="2:25">
      <c r="V16" s="103"/>
      <c r="W16" s="102"/>
      <c r="X16" s="101"/>
      <c r="Y16" s="100"/>
    </row>
    <row r="17" spans="22:25">
      <c r="V17" s="100"/>
      <c r="W17" s="100"/>
      <c r="X17" s="100"/>
      <c r="Y17" s="100"/>
    </row>
    <row r="18" spans="22:25">
      <c r="V18" s="107"/>
      <c r="W18" s="106"/>
      <c r="X18" s="106"/>
      <c r="Y18" s="100"/>
    </row>
    <row r="19" spans="22:25">
      <c r="V19" s="107"/>
      <c r="W19" s="106"/>
      <c r="X19" s="105"/>
      <c r="Y19" s="100"/>
    </row>
    <row r="20" spans="22:25">
      <c r="V20" s="103"/>
      <c r="W20" s="102"/>
      <c r="X20" s="105"/>
      <c r="Y20" s="100"/>
    </row>
    <row r="21" spans="22:25">
      <c r="V21" s="103"/>
      <c r="W21" s="102"/>
      <c r="X21" s="104"/>
      <c r="Y21" s="100"/>
    </row>
    <row r="22" spans="22:2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ageMargins left="0.75000000000000011" right="0.75000000000000011" top="1" bottom="1" header="0.5" footer="0.5"/>
  <pageSetup paperSize="9" scale="6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apo </vt:lpstr>
      <vt:lpstr>Ob. ...</vt:lpstr>
      <vt:lpstr>Ob. ....</vt:lpstr>
      <vt:lpstr>Ob. .....</vt:lpstr>
      <vt:lpstr>Ob. ......</vt:lpstr>
      <vt:lpstr>RIEPILOGO</vt:lpstr>
      <vt:lpstr>'Ob. ...'!Area_stampa</vt:lpstr>
      <vt:lpstr>'Ob. ....'!Area_stampa</vt:lpstr>
      <vt:lpstr>'Ob. .....'!Area_stampa</vt:lpstr>
      <vt:lpstr>'Ob. ......'!Area_stampa</vt:lpstr>
      <vt:lpstr>RIEPILOGO!Area_stampa</vt:lpstr>
      <vt:lpstr>'scheda apo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demografici</cp:lastModifiedBy>
  <cp:lastPrinted>2018-02-01T14:49:55Z</cp:lastPrinted>
  <dcterms:created xsi:type="dcterms:W3CDTF">2012-05-03T09:41:51Z</dcterms:created>
  <dcterms:modified xsi:type="dcterms:W3CDTF">2021-07-01T12:36:24Z</dcterms:modified>
</cp:coreProperties>
</file>