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</sheets>
  <definedNames>
    <definedName name="_xlnm.Print_Area" localSheetId="3">FattureTempi!$A$1:$AI$125</definedName>
  </definedNames>
  <calcPr calcId="125725"/>
</workbook>
</file>

<file path=xl/calcChain.xml><?xml version="1.0" encoding="utf-8"?>
<calcChain xmlns="http://schemas.openxmlformats.org/spreadsheetml/2006/main">
  <c r="O93" i="5"/>
  <c r="O92"/>
  <c r="O95" s="1"/>
  <c r="O96" s="1"/>
  <c r="N92"/>
  <c r="N95"/>
  <c r="O90"/>
  <c r="O89"/>
  <c r="N89"/>
  <c r="P87"/>
  <c r="O87"/>
  <c r="M87"/>
  <c r="P86"/>
  <c r="O86"/>
  <c r="M86"/>
  <c r="P85"/>
  <c r="O85"/>
  <c r="M85"/>
  <c r="P84"/>
  <c r="O84"/>
  <c r="M84"/>
  <c r="P83"/>
  <c r="O83"/>
  <c r="M83"/>
  <c r="P82"/>
  <c r="O82"/>
  <c r="M82"/>
  <c r="P81"/>
  <c r="O81"/>
  <c r="M81"/>
  <c r="P80"/>
  <c r="O80"/>
  <c r="M80"/>
  <c r="P79"/>
  <c r="O79"/>
  <c r="M79"/>
  <c r="P78"/>
  <c r="O78"/>
  <c r="M78"/>
  <c r="P77"/>
  <c r="O77"/>
  <c r="M77"/>
  <c r="P76"/>
  <c r="O76"/>
  <c r="M76"/>
  <c r="P75"/>
  <c r="O75"/>
  <c r="M75"/>
  <c r="P74"/>
  <c r="O74"/>
  <c r="M74"/>
  <c r="P73"/>
  <c r="O73"/>
  <c r="M73"/>
  <c r="P72"/>
  <c r="O72"/>
  <c r="M72"/>
  <c r="P71"/>
  <c r="O71"/>
  <c r="M71"/>
  <c r="P70"/>
  <c r="O70"/>
  <c r="M70"/>
  <c r="P69"/>
  <c r="O69"/>
  <c r="M69"/>
  <c r="P68"/>
  <c r="O68"/>
  <c r="M68"/>
  <c r="P67"/>
  <c r="O67"/>
  <c r="M67"/>
  <c r="P66"/>
  <c r="O66"/>
  <c r="M66"/>
  <c r="P65"/>
  <c r="O65"/>
  <c r="M65"/>
  <c r="P64"/>
  <c r="O64"/>
  <c r="M64"/>
  <c r="P63"/>
  <c r="O63"/>
  <c r="M63"/>
  <c r="P62"/>
  <c r="O62"/>
  <c r="M62"/>
  <c r="P61"/>
  <c r="O61"/>
  <c r="M61"/>
  <c r="P60"/>
  <c r="O60"/>
  <c r="M60"/>
  <c r="P59"/>
  <c r="O59"/>
  <c r="M59"/>
  <c r="P58"/>
  <c r="O58"/>
  <c r="M58"/>
  <c r="P57"/>
  <c r="O57"/>
  <c r="M57"/>
  <c r="P56"/>
  <c r="O56"/>
  <c r="M56"/>
  <c r="P55"/>
  <c r="O55"/>
  <c r="M55"/>
  <c r="P54"/>
  <c r="O54"/>
  <c r="M54"/>
  <c r="P53"/>
  <c r="O53"/>
  <c r="M53"/>
  <c r="P52"/>
  <c r="O52"/>
  <c r="M52"/>
  <c r="P51"/>
  <c r="O51"/>
  <c r="M51"/>
  <c r="P50"/>
  <c r="O50"/>
  <c r="M50"/>
  <c r="P49"/>
  <c r="O49"/>
  <c r="M49"/>
  <c r="P48"/>
  <c r="O48"/>
  <c r="M48"/>
  <c r="P47"/>
  <c r="O47"/>
  <c r="M47"/>
  <c r="P46"/>
  <c r="O46"/>
  <c r="M46"/>
  <c r="P45"/>
  <c r="O45"/>
  <c r="M45"/>
  <c r="P44"/>
  <c r="O44"/>
  <c r="M44"/>
  <c r="P43"/>
  <c r="O43"/>
  <c r="M43"/>
  <c r="P42"/>
  <c r="O42"/>
  <c r="M42"/>
  <c r="P41"/>
  <c r="O41"/>
  <c r="M41"/>
  <c r="P40"/>
  <c r="O40"/>
  <c r="M40"/>
  <c r="P39"/>
  <c r="O39"/>
  <c r="M39"/>
  <c r="P38"/>
  <c r="O38"/>
  <c r="M38"/>
  <c r="P37"/>
  <c r="O37"/>
  <c r="M37"/>
  <c r="P36"/>
  <c r="O36"/>
  <c r="M36"/>
  <c r="P35"/>
  <c r="O35"/>
  <c r="M35"/>
  <c r="P34"/>
  <c r="O34"/>
  <c r="M34"/>
  <c r="P33"/>
  <c r="O33"/>
  <c r="M33"/>
  <c r="P32"/>
  <c r="O32"/>
  <c r="M32"/>
  <c r="P31"/>
  <c r="O31"/>
  <c r="M31"/>
  <c r="P30"/>
  <c r="O30"/>
  <c r="M30"/>
  <c r="P29"/>
  <c r="O29"/>
  <c r="M29"/>
  <c r="P28"/>
  <c r="O28"/>
  <c r="M28"/>
  <c r="P27"/>
  <c r="O27"/>
  <c r="M27"/>
  <c r="P26"/>
  <c r="O26"/>
  <c r="M26"/>
  <c r="P25"/>
  <c r="O25"/>
  <c r="M25"/>
  <c r="P24"/>
  <c r="O24"/>
  <c r="M24"/>
  <c r="P23"/>
  <c r="O23"/>
  <c r="M23"/>
  <c r="P22"/>
  <c r="O22"/>
  <c r="M22"/>
  <c r="P21"/>
  <c r="O21"/>
  <c r="M21"/>
  <c r="P20"/>
  <c r="O20"/>
  <c r="M20"/>
  <c r="P19"/>
  <c r="O19"/>
  <c r="M19"/>
  <c r="P18"/>
  <c r="O18"/>
  <c r="M18"/>
  <c r="P17"/>
  <c r="O17"/>
  <c r="M17"/>
  <c r="P16"/>
  <c r="O16"/>
  <c r="M16"/>
  <c r="P15"/>
  <c r="O15"/>
  <c r="M15"/>
  <c r="P14"/>
  <c r="O14"/>
  <c r="M14"/>
  <c r="P13"/>
  <c r="O13"/>
  <c r="M13"/>
  <c r="P12"/>
  <c r="O12"/>
  <c r="M12"/>
  <c r="P11"/>
  <c r="O11"/>
  <c r="M11"/>
  <c r="P10"/>
  <c r="O10"/>
  <c r="M10"/>
  <c r="P9"/>
  <c r="O9"/>
  <c r="M9"/>
  <c r="P8"/>
  <c r="O8"/>
  <c r="M8"/>
  <c r="AH66" i="6"/>
  <c r="AH65"/>
  <c r="AG65"/>
  <c r="AH63"/>
  <c r="AG63"/>
  <c r="AF63"/>
  <c r="J63"/>
  <c r="AH62"/>
  <c r="AG62"/>
  <c r="AF62"/>
  <c r="J62"/>
  <c r="AH61"/>
  <c r="AG61"/>
  <c r="AF61"/>
  <c r="J61"/>
  <c r="AH60"/>
  <c r="AG60"/>
  <c r="AF60"/>
  <c r="J60"/>
  <c r="AH59"/>
  <c r="AG59"/>
  <c r="AF59"/>
  <c r="J59"/>
  <c r="AH58"/>
  <c r="AG58"/>
  <c r="AF58"/>
  <c r="J58"/>
  <c r="AH57"/>
  <c r="AG57"/>
  <c r="AF57"/>
  <c r="J57"/>
  <c r="AH56"/>
  <c r="AG56"/>
  <c r="AF56"/>
  <c r="J56"/>
  <c r="AH55"/>
  <c r="AG55"/>
  <c r="AF55"/>
  <c r="J55"/>
  <c r="AH54"/>
  <c r="AG54"/>
  <c r="AF54"/>
  <c r="J54"/>
  <c r="AH53"/>
  <c r="AG53"/>
  <c r="AF53"/>
  <c r="J53"/>
  <c r="AH52"/>
  <c r="AG52"/>
  <c r="AF52"/>
  <c r="J52"/>
  <c r="AH51"/>
  <c r="AG51"/>
  <c r="AF51"/>
  <c r="J51"/>
  <c r="AH50"/>
  <c r="AG50"/>
  <c r="AF50"/>
  <c r="J50"/>
  <c r="AH49"/>
  <c r="AG49"/>
  <c r="AF49"/>
  <c r="J49"/>
  <c r="AH48"/>
  <c r="AG48"/>
  <c r="AF48"/>
  <c r="J48"/>
  <c r="AH47"/>
  <c r="AG47"/>
  <c r="AF47"/>
  <c r="J47"/>
  <c r="AH46"/>
  <c r="AG46"/>
  <c r="AF46"/>
  <c r="J46"/>
  <c r="AH45"/>
  <c r="AG45"/>
  <c r="AF45"/>
  <c r="J45"/>
  <c r="AH44"/>
  <c r="AG44"/>
  <c r="AF44"/>
  <c r="J44"/>
  <c r="AH43"/>
  <c r="AG43"/>
  <c r="AF43"/>
  <c r="J43"/>
  <c r="AH42"/>
  <c r="AG42"/>
  <c r="AF42"/>
  <c r="J42"/>
  <c r="AH41"/>
  <c r="AG41"/>
  <c r="AF41"/>
  <c r="J41"/>
  <c r="AH40"/>
  <c r="AG40"/>
  <c r="AF40"/>
  <c r="J40"/>
  <c r="AH39"/>
  <c r="AG39"/>
  <c r="AF39"/>
  <c r="J39"/>
  <c r="AH38"/>
  <c r="AG38"/>
  <c r="AF38"/>
  <c r="J38"/>
  <c r="AH37"/>
  <c r="AG37"/>
  <c r="AF37"/>
  <c r="J37"/>
  <c r="AH36"/>
  <c r="AG36"/>
  <c r="AF36"/>
  <c r="J36"/>
  <c r="AH35"/>
  <c r="AG35"/>
  <c r="AF35"/>
  <c r="J35"/>
  <c r="AH34"/>
  <c r="AG34"/>
  <c r="AF34"/>
  <c r="J34"/>
  <c r="AH33"/>
  <c r="AG33"/>
  <c r="AF33"/>
  <c r="J33"/>
  <c r="AH32"/>
  <c r="AG32"/>
  <c r="AF32"/>
  <c r="J32"/>
  <c r="AH31"/>
  <c r="AG31"/>
  <c r="AF31"/>
  <c r="J31"/>
  <c r="AH30"/>
  <c r="AG30"/>
  <c r="AF30"/>
  <c r="J30"/>
  <c r="AH29"/>
  <c r="AG29"/>
  <c r="AF29"/>
  <c r="J29"/>
  <c r="AH28"/>
  <c r="AG28"/>
  <c r="AF28"/>
  <c r="J28"/>
  <c r="AH27"/>
  <c r="AG27"/>
  <c r="AF27"/>
  <c r="J27"/>
  <c r="AH26"/>
  <c r="AG26"/>
  <c r="AF26"/>
  <c r="J26"/>
  <c r="AH25"/>
  <c r="AG25"/>
  <c r="AF25"/>
  <c r="J25"/>
  <c r="AH24"/>
  <c r="AG24"/>
  <c r="AF24"/>
  <c r="J24"/>
  <c r="AH23"/>
  <c r="AG23"/>
  <c r="AF23"/>
  <c r="J23"/>
  <c r="AH22"/>
  <c r="AG22"/>
  <c r="AF22"/>
  <c r="J22"/>
  <c r="AH21"/>
  <c r="AG21"/>
  <c r="AF21"/>
  <c r="J21"/>
  <c r="AH20"/>
  <c r="AG20"/>
  <c r="AF20"/>
  <c r="J20"/>
  <c r="AH19"/>
  <c r="AG19"/>
  <c r="AF19"/>
  <c r="J19"/>
  <c r="AH18"/>
  <c r="AG18"/>
  <c r="AF18"/>
  <c r="J18"/>
  <c r="AH17"/>
  <c r="AG17"/>
  <c r="AF17"/>
  <c r="J17"/>
  <c r="AH16"/>
  <c r="AG16"/>
  <c r="AF16"/>
  <c r="J16"/>
  <c r="AH15"/>
  <c r="AG15"/>
  <c r="AF15"/>
  <c r="J15"/>
  <c r="AH14"/>
  <c r="AG14"/>
  <c r="AF14"/>
  <c r="J14"/>
  <c r="AH13"/>
  <c r="AG13"/>
  <c r="AF13"/>
  <c r="J13"/>
  <c r="AH12"/>
  <c r="AG12"/>
  <c r="AF12"/>
  <c r="J12"/>
  <c r="AH11"/>
  <c r="AG11"/>
  <c r="AF11"/>
  <c r="J11"/>
  <c r="AH10"/>
  <c r="AG10"/>
  <c r="AF10"/>
  <c r="J10"/>
  <c r="AH9"/>
  <c r="AG9"/>
  <c r="AF9"/>
  <c r="J9"/>
  <c r="AH8"/>
  <c r="AG8"/>
  <c r="AF8"/>
  <c r="J8"/>
</calcChain>
</file>

<file path=xl/sharedStrings.xml><?xml version="1.0" encoding="utf-8"?>
<sst xmlns="http://schemas.openxmlformats.org/spreadsheetml/2006/main" count="1431" uniqueCount="431">
  <si>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</si>
  <si>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</si>
  <si>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</si>
  <si>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</si>
  <si>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</si>
  <si>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</si>
  <si>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</si>
  <si>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</si>
  <si>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</si>
  <si>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</si>
  <si>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</si>
  <si>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</si>
  <si>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</si>
  <si>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</si>
  <si>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</si>
  <si>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</si>
  <si>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</si>
  <si>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</si>
  <si>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</si>
  <si>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</si>
  <si>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</si>
  <si>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</si>
  <si>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</si>
  <si>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</si>
  <si>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</si>
  <si>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</si>
  <si>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</si>
  <si>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</si>
  <si>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</si>
  <si>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</si>
  <si>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</si>
  <si>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</si>
  <si>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</si>
  <si>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</si>
  <si>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</si>
  <si>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</si>
  <si>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</si>
  <si>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</si>
  <si>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</si>
  <si>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</si>
  <si>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</si>
  <si>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</si>
  <si>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</si>
  <si>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</si>
  <si>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</si>
  <si>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</si>
  <si>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</si>
  <si>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</si>
  <si>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</si>
  <si>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</si>
  <si>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</si>
  <si>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</si>
  <si>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</si>
  <si>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</si>
  <si>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</si>
  <si>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</si>
  <si>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</si>
  <si>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</si>
  <si>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</si>
  <si>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</si>
  <si>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</si>
  <si>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</si>
  <si>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</si>
  <si>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</si>
  <si>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</si>
  <si>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</si>
  <si>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</si>
  <si>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</si>
  <si>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Massello</t>
  </si>
  <si>
    <t>Tempestività dei Pagamenti - Elenco Fatture Pagate - Periodo 01/10/2015 - 31/12/2015</t>
  </si>
  <si>
    <t>28/08/2014</t>
  </si>
  <si>
    <t>1430035950</t>
  </si>
  <si>
    <t>31/07/2014</t>
  </si>
  <si>
    <t>GESTIONE IP LUGLIO 2014</t>
  </si>
  <si>
    <t>NO</t>
  </si>
  <si>
    <t>Z0C1297561</t>
  </si>
  <si>
    <t>14/08/2014</t>
  </si>
  <si>
    <t>ENEL SOLE S.r.l. costr. impianti ill. pubblica</t>
  </si>
  <si>
    <t>05999811002</t>
  </si>
  <si>
    <t>02322600541</t>
  </si>
  <si>
    <t>*</t>
  </si>
  <si>
    <t>08/10/2015</t>
  </si>
  <si>
    <t>13/09/2014</t>
  </si>
  <si>
    <t>18/09/2014</t>
  </si>
  <si>
    <t>1430041855</t>
  </si>
  <si>
    <t>31/08/2014</t>
  </si>
  <si>
    <t>AGOSTO 2014</t>
  </si>
  <si>
    <t>17/09/2014</t>
  </si>
  <si>
    <t>17/10/2014</t>
  </si>
  <si>
    <t>28/04/2015</t>
  </si>
  <si>
    <t>372</t>
  </si>
  <si>
    <t>19/11/2014</t>
  </si>
  <si>
    <t>ANNO 2014 LAVORI DI DISOSTRUZIONE TUBAZIONE RETE FORESTERIA DI MASSELLO</t>
  </si>
  <si>
    <t>Z561297587</t>
  </si>
  <si>
    <t>20/11/2014</t>
  </si>
  <si>
    <t>FROSSASCO SPURGHI S.N.C. DI GAYDOU &amp; C.</t>
  </si>
  <si>
    <t>06495340017</t>
  </si>
  <si>
    <t/>
  </si>
  <si>
    <t>01/10/2015</t>
  </si>
  <si>
    <t>20/12/2014</t>
  </si>
  <si>
    <t>25/06/2015</t>
  </si>
  <si>
    <t>017279990201016</t>
  </si>
  <si>
    <t>04/04/2015</t>
  </si>
  <si>
    <t>SI</t>
  </si>
  <si>
    <t>08/04/2015</t>
  </si>
  <si>
    <t>ENEL SERVIZIO ELETTRICO SpA</t>
  </si>
  <si>
    <t>09633951000</t>
  </si>
  <si>
    <t>25/11/2015</t>
  </si>
  <si>
    <t>08/05/2015</t>
  </si>
  <si>
    <t>017279990202016</t>
  </si>
  <si>
    <t>017279990203016</t>
  </si>
  <si>
    <t>017279990204016</t>
  </si>
  <si>
    <t>017279990205016</t>
  </si>
  <si>
    <t>017270800206023</t>
  </si>
  <si>
    <t>09/04/2015</t>
  </si>
  <si>
    <t>22/04/2015</t>
  </si>
  <si>
    <t>22/05/2015</t>
  </si>
  <si>
    <t>017270800210611</t>
  </si>
  <si>
    <t>017271900205011</t>
  </si>
  <si>
    <t>23/04/2015</t>
  </si>
  <si>
    <t>23/05/2015</t>
  </si>
  <si>
    <t>06/08/2015</t>
  </si>
  <si>
    <t>017279990201018</t>
  </si>
  <si>
    <t>04/08/2015</t>
  </si>
  <si>
    <t>05/08/2015</t>
  </si>
  <si>
    <t>04/09/2015</t>
  </si>
  <si>
    <t>017279990202018</t>
  </si>
  <si>
    <t>017279990203018</t>
  </si>
  <si>
    <t>017279990204018</t>
  </si>
  <si>
    <t>19/08/2015</t>
  </si>
  <si>
    <t>004600733171</t>
  </si>
  <si>
    <t>13/08/2015</t>
  </si>
  <si>
    <t>ASSUNZIONE IMPEGNO DI SPESA PER ENERGIA ELETTRICA</t>
  </si>
  <si>
    <t>ENEL ENERGIA SPA</t>
  </si>
  <si>
    <t>06655971007</t>
  </si>
  <si>
    <t>18/09/2015</t>
  </si>
  <si>
    <t>03/09/2015</t>
  </si>
  <si>
    <t>2620100005201501</t>
  </si>
  <si>
    <t>27/08/2015</t>
  </si>
  <si>
    <t>SMAT S.p.A.</t>
  </si>
  <si>
    <t>07937540016</t>
  </si>
  <si>
    <t>03/10/2015</t>
  </si>
  <si>
    <t>2620000135201501</t>
  </si>
  <si>
    <t>2620100006201501</t>
  </si>
  <si>
    <t>1937</t>
  </si>
  <si>
    <t>25/08/2015</t>
  </si>
  <si>
    <t>noleggio mensile fotocopiatore</t>
  </si>
  <si>
    <t>GRUPPO CERUTTI s.r.l.</t>
  </si>
  <si>
    <t>04919940017</t>
  </si>
  <si>
    <t>30/09/2015</t>
  </si>
  <si>
    <t>24/09/2015</t>
  </si>
  <si>
    <t>F15000150</t>
  </si>
  <si>
    <t>31/08/2015</t>
  </si>
  <si>
    <t>VENDITA A CLIENTI</t>
  </si>
  <si>
    <t>0849452DF3</t>
  </si>
  <si>
    <t>ELSYNET S.r.l.</t>
  </si>
  <si>
    <t>03178070045</t>
  </si>
  <si>
    <t>3/692</t>
  </si>
  <si>
    <t>09/09/2015</t>
  </si>
  <si>
    <t>PREST.SERVIZI</t>
  </si>
  <si>
    <t>Z160D792B6</t>
  </si>
  <si>
    <t>FRATERNITA' SISTEMI</t>
  </si>
  <si>
    <t>02383950983</t>
  </si>
  <si>
    <t>30/11/2015</t>
  </si>
  <si>
    <t>3/693</t>
  </si>
  <si>
    <t>8A00870649</t>
  </si>
  <si>
    <t>08/09/2015</t>
  </si>
  <si>
    <t>ASSUNZIONE IMPEGNO PER SPESE TELEFONICHE</t>
  </si>
  <si>
    <t>Z72129756B</t>
  </si>
  <si>
    <t>17/09/2015</t>
  </si>
  <si>
    <t>TELECOM ITALIA S.p.A. interventi imp. telefonici</t>
  </si>
  <si>
    <t>00488410010</t>
  </si>
  <si>
    <t>15/10/2015</t>
  </si>
  <si>
    <t>6/PA/2015</t>
  </si>
  <si>
    <t>21/08/2015</t>
  </si>
  <si>
    <t>APPROFONDIMENTI DEL PRGC AL PAI DET 32/2014</t>
  </si>
  <si>
    <t>26/08/2015</t>
  </si>
  <si>
    <t>ANSELMO ASSOCIATI</t>
  </si>
  <si>
    <t>08798520014</t>
  </si>
  <si>
    <t>18/11/2015</t>
  </si>
  <si>
    <t>25/09/2015</t>
  </si>
  <si>
    <t>00132/12</t>
  </si>
  <si>
    <t>28/09/2015</t>
  </si>
  <si>
    <t>ASSISTENZA CONTABILE II SEMESTRE 2015</t>
  </si>
  <si>
    <t>ENTI REV S R L</t>
  </si>
  <si>
    <t>02037190044</t>
  </si>
  <si>
    <t>09/12/2015</t>
  </si>
  <si>
    <t>10/12/2015</t>
  </si>
  <si>
    <t>27/11/2015</t>
  </si>
  <si>
    <t>02/10/2015</t>
  </si>
  <si>
    <t>138/91</t>
  </si>
  <si>
    <t>28/08/2015</t>
  </si>
  <si>
    <t>AUTOGAS NORD S.P.A.</t>
  </si>
  <si>
    <t>02614910103</t>
  </si>
  <si>
    <t>26/11/2015</t>
  </si>
  <si>
    <t>1430060619</t>
  </si>
  <si>
    <t>30/11/2014</t>
  </si>
  <si>
    <t>Fattura Fornitore n. 1430060619 del 30/11/2014</t>
  </si>
  <si>
    <t>31/12/2014</t>
  </si>
  <si>
    <t>30/01/2015</t>
  </si>
  <si>
    <t>1430070873</t>
  </si>
  <si>
    <t>Fattura Fornitore n. 1430070873 del 31/12/2014</t>
  </si>
  <si>
    <t>21/01/2015</t>
  </si>
  <si>
    <t>03/12/2015</t>
  </si>
  <si>
    <t>20/02/2015</t>
  </si>
  <si>
    <t>1430069137</t>
  </si>
  <si>
    <t>Fattura Fornitore n. 1430069137 del 31/12/2014</t>
  </si>
  <si>
    <t>1530015910</t>
  </si>
  <si>
    <t>30/03/2015</t>
  </si>
  <si>
    <t>Fattura Fornitore n. 1530015910 del 30/03/2015</t>
  </si>
  <si>
    <t>15/04/2015</t>
  </si>
  <si>
    <t>15/05/2015</t>
  </si>
  <si>
    <t>1530002464</t>
  </si>
  <si>
    <t>28/02/2015</t>
  </si>
  <si>
    <t>Fattura Fornitore n. 1530002464 del 28/02/2015</t>
  </si>
  <si>
    <t>19/03/2015</t>
  </si>
  <si>
    <t>18/04/2015</t>
  </si>
  <si>
    <t>1530000386</t>
  </si>
  <si>
    <t>Fattura Fornitore n. 1530000386 del 28/02/2015</t>
  </si>
  <si>
    <t>1430047516</t>
  </si>
  <si>
    <t>30/09/2014</t>
  </si>
  <si>
    <t>Fattura Fornitore n. 1430047516 del 30/09/2014</t>
  </si>
  <si>
    <t>07/11/2015</t>
  </si>
  <si>
    <t>1430054372</t>
  </si>
  <si>
    <t>31/10/2014</t>
  </si>
  <si>
    <t>Fattura Fornitore n. 1430041855 del 31/08/2014</t>
  </si>
  <si>
    <t>12/11/2015</t>
  </si>
  <si>
    <t>1338 6</t>
  </si>
  <si>
    <t>FATTURA</t>
  </si>
  <si>
    <t>Z24144172A</t>
  </si>
  <si>
    <t>14/10/2015</t>
  </si>
  <si>
    <t>ALMA S.p.A. CENTRO SERVIZI</t>
  </si>
  <si>
    <t>00572290047</t>
  </si>
  <si>
    <t>02/01/2016</t>
  </si>
  <si>
    <t>158/91</t>
  </si>
  <si>
    <t>31/10/2015</t>
  </si>
  <si>
    <t>11/11/2015</t>
  </si>
  <si>
    <t>208063</t>
  </si>
  <si>
    <t>06/10/2015</t>
  </si>
  <si>
    <t>TELEFONO</t>
  </si>
  <si>
    <t>CLOUDITALIA COMMUNICATIONS S.P.A.</t>
  </si>
  <si>
    <t>07543230960</t>
  </si>
  <si>
    <t>06/11/2015</t>
  </si>
  <si>
    <t>230217</t>
  </si>
  <si>
    <t>06/12/2015</t>
  </si>
  <si>
    <t>F15000212</t>
  </si>
  <si>
    <t>04/11/2015</t>
  </si>
  <si>
    <t>2236</t>
  </si>
  <si>
    <t>NOLEGGIO E COSTO COPIA FOTOCOPIATORE</t>
  </si>
  <si>
    <t>30/10/2015</t>
  </si>
  <si>
    <t>2426</t>
  </si>
  <si>
    <t>26/10/2015</t>
  </si>
  <si>
    <t>NOLEGGIO FOTOCOPIATORE MESE DI OTTOBRE 2015</t>
  </si>
  <si>
    <t>01888000468</t>
  </si>
  <si>
    <t>Periodo di riferimento 01 SETTEMBRE 2015 31 OTTOBRE 2015 Scissione pag.ex Art17ter DPR633/72 5,50 SCONTO L.448/98 CONGUAGLIO PERIODO 01/09/15-31/10/15 1,91 F.C.IVA ART.2 DPR 633/72 Il Suo Codice Cliente B46499 La Matricola del Suo contatore 62454889</t>
  </si>
  <si>
    <t>LIQUIGAS</t>
  </si>
  <si>
    <t>03316690175</t>
  </si>
  <si>
    <t>31/12/2015</t>
  </si>
  <si>
    <t>004601009915</t>
  </si>
  <si>
    <t>10/10/2015</t>
  </si>
  <si>
    <t>13/11/2015</t>
  </si>
  <si>
    <t>017271900205013</t>
  </si>
  <si>
    <t>09/08/2015</t>
  </si>
  <si>
    <t>04/12/2015</t>
  </si>
  <si>
    <t>004601137465</t>
  </si>
  <si>
    <t>08/11/2015</t>
  </si>
  <si>
    <t>11/12/2015</t>
  </si>
  <si>
    <t>8</t>
  </si>
  <si>
    <t>29/08/2015</t>
  </si>
  <si>
    <t>FORNITURA CORONA E MAZZI PER COMMEMORAZIONE PARTIGIANI</t>
  </si>
  <si>
    <t>ZA8171450E</t>
  </si>
  <si>
    <t>16/09/2015</t>
  </si>
  <si>
    <t>LONG DELIA</t>
  </si>
  <si>
    <t>05431020014</t>
  </si>
  <si>
    <t>LNGDLE54M70G463K</t>
  </si>
  <si>
    <t>16/10/2015</t>
  </si>
  <si>
    <t>VP/0003327</t>
  </si>
  <si>
    <t>02/12/2015</t>
  </si>
  <si>
    <t>CORPORATE EXPRESS SRL SOC. UNIPERSONALE</t>
  </si>
  <si>
    <t>13303580156</t>
  </si>
  <si>
    <t>00936630151</t>
  </si>
  <si>
    <t>01/01/2016</t>
  </si>
  <si>
    <t>8715282278</t>
  </si>
  <si>
    <t>Fattura Elettronica relativa all Identificativo Rendiconto 2081750363</t>
  </si>
  <si>
    <t>Z79153E8DC</t>
  </si>
  <si>
    <t>Poste Italiane S.p.A.</t>
  </si>
  <si>
    <t>01114601006</t>
  </si>
  <si>
    <t>97103880585</t>
  </si>
  <si>
    <t>30/12/2015</t>
  </si>
  <si>
    <t>8715300576</t>
  </si>
  <si>
    <t>Fattura Elettronica relativa all'Identificativo Rendiconto 2083085857</t>
  </si>
  <si>
    <t>000019/15</t>
  </si>
  <si>
    <t>07/10/2015</t>
  </si>
  <si>
    <t>IMPEGNO DI SPESA PER LAVORI E REVISIONE AUTOCARRO MERCEDES UNIMOG ZA 615 EA - CIG Z4716D19A7</t>
  </si>
  <si>
    <t>Z4716D19A7</t>
  </si>
  <si>
    <t>RE.VE.DI. SERVICE S.R.L.</t>
  </si>
  <si>
    <t>05640170014</t>
  </si>
  <si>
    <t>1615026259</t>
  </si>
  <si>
    <t>28/10/2015</t>
  </si>
  <si>
    <t>SIAE</t>
  </si>
  <si>
    <t>00987061009</t>
  </si>
  <si>
    <t>01336610587</t>
  </si>
  <si>
    <t>8A01090073</t>
  </si>
  <si>
    <t>09/11/2015</t>
  </si>
  <si>
    <t>15/12/2015</t>
  </si>
  <si>
    <t>0002142399</t>
  </si>
  <si>
    <t>FATT. IVA SPLIT P.</t>
  </si>
  <si>
    <t>Z3613B7719</t>
  </si>
  <si>
    <t>MAGGIOLI S.p.A.</t>
  </si>
  <si>
    <t>02066400405</t>
  </si>
  <si>
    <t>06188330150</t>
  </si>
  <si>
    <t>2</t>
  </si>
  <si>
    <t>11/10/2015</t>
  </si>
  <si>
    <t>CIG Z4B12975B1</t>
  </si>
  <si>
    <t>FORESTERIA MASSELLO di Fancoli Loredana</t>
  </si>
  <si>
    <t>00940060148</t>
  </si>
  <si>
    <t>3</t>
  </si>
  <si>
    <t>CIG Z480405F84</t>
  </si>
  <si>
    <t>TOTALI FATTURE:</t>
  </si>
  <si>
    <t>IND. TEMPESTIVITA' FATTURE:</t>
  </si>
  <si>
    <t>Tempestività dei Pagamenti - Elenco Mandati senza Fatture - Periodo 01/10/2015 - 31/12/2015</t>
  </si>
  <si>
    <t>TESORERIA COMUNALE</t>
  </si>
  <si>
    <t>SPESE BANCARIE COMMISSIONI SU MANDATI</t>
  </si>
  <si>
    <t>VOLKSWAGEN BANK</t>
  </si>
  <si>
    <t>PAGAMENTO ADUE                MANDATO 406904RA00001101089738NOME VOLKSWAGEN BANK GMBH2F 3B</t>
  </si>
  <si>
    <t>IMPR. GODINO DI GODINO ROBERTO</t>
  </si>
  <si>
    <t>rifacimento muri a secco lungo il sentiero Porrince -Occie (Riaccertamento Straordinario D.Lgs. 118/2011) SALDO FATTURA 53/14</t>
  </si>
  <si>
    <t>ZC3108DBEE</t>
  </si>
  <si>
    <t>REGIONE PIEMONTE (I.R.A.P.)</t>
  </si>
  <si>
    <t>IRAP ANNO 2015</t>
  </si>
  <si>
    <t>IRAP UFFICIO RAGIONERIA DIPENDENTE DI ALTRA PA</t>
  </si>
  <si>
    <t>29/10/2015</t>
  </si>
  <si>
    <t>AGENZIA DELLE ENTRATE</t>
  </si>
  <si>
    <t>IMPEGNO DI SPESA E LIQUIDAZIONE IVA A DEBITO - PERIODO 3 TRIMESTRE 2015</t>
  </si>
  <si>
    <t>COMUNE DI MASSELLO ADDIZIONALE COMUNALE</t>
  </si>
  <si>
    <t>IMPEGNO DI SPESA E LIQUIDAZIONE A FAVORE DI POSTE ITALIANE S.P.A. PER REINTEGRO C/CREDITO SERVIZIO INVIO CORRISPONDENZA CIG Z79153E8DC</t>
  </si>
  <si>
    <t>IRAP ANNO 2015 STIPENDI EMSE DI NOVEMRBE 2015</t>
  </si>
  <si>
    <t>BALLARIO GIUSEPPE Studio tecnico geom.</t>
  </si>
  <si>
    <t>COMPENSO BALLARIO PER ESPROPRIO FATT. 24/2012</t>
  </si>
  <si>
    <t>PAGAMENTO FATT. 24/2012</t>
  </si>
  <si>
    <t>COMPENSO BALLARIO PER ESPROPRIO</t>
  </si>
  <si>
    <t>REYMONDO ELENA</t>
  </si>
  <si>
    <t>PRESTAZIONE DI LAVORO OCCASIONALE</t>
  </si>
  <si>
    <t>Z98172B748</t>
  </si>
  <si>
    <t>22/11/2015</t>
  </si>
  <si>
    <t>TERZOLO PAOLO</t>
  </si>
  <si>
    <t>Parcella 25 del 07.08.2015 roccias-Balziglia, Ghinivert, Occie, Reynaud OC31/2010</t>
  </si>
  <si>
    <t>Parcella n. 25 del 07.08.2012</t>
  </si>
  <si>
    <t>Parcella n. 25 del 07.08.2015</t>
  </si>
  <si>
    <t>parcella 6 del 27.05.2013</t>
  </si>
  <si>
    <t>Parcella 6 del 27.05.2013</t>
  </si>
  <si>
    <t>parcella n. 3 del 15.02.2012</t>
  </si>
  <si>
    <t>parcella n. 3/2015</t>
  </si>
  <si>
    <t>CONSORZIO ACEA PINEROLESE</t>
  </si>
  <si>
    <t>PAGAMENTO REVERSALI N. 766 DEL 25.08.2015 E 831 DEL 24.09.2015</t>
  </si>
  <si>
    <t>Z8815C1452</t>
  </si>
  <si>
    <t>COMUNE DI USSEAUX</t>
  </si>
  <si>
    <t>RIMBORSO COMANDO BERTALOT LUISA</t>
  </si>
  <si>
    <t>IRAP COMPENSO ELENA REYMONDO</t>
  </si>
  <si>
    <t>AON s.r.l.</t>
  </si>
  <si>
    <t>Polizze assicurazioni RC e assicurazioni automezzi. Liquidazione  premi assicurativi.</t>
  </si>
  <si>
    <t>Z1916F76F3</t>
  </si>
  <si>
    <t>ISTIT. PER IL CREDITO SPORTIVO</t>
  </si>
  <si>
    <t>QUOTA INTERESSI MUTUI PISTA A REGOLARIZZAZIONE MESE DI GIUGNO</t>
  </si>
  <si>
    <t>RATA MUTUO SCAD 31.12.2015</t>
  </si>
  <si>
    <t>quota interessi mutui scadenza 31.12.2015</t>
  </si>
  <si>
    <t>CASSA DEPOSITI E PRESTITI C/C 20134 - mef</t>
  </si>
  <si>
    <t>quota capitale mutui area artigianale scadenza 31.12.2015</t>
  </si>
  <si>
    <t>quota capitale mutuo foresteria scadenza 31.12.2015</t>
  </si>
  <si>
    <t>QUOTA INTERESSI MUTUI AREA ARTIGIANALE SCADENZA 31.12.2015</t>
  </si>
  <si>
    <t>QUOTA INTERESSI MUTUI FORESTERIA SCADENZA 31.12.2015</t>
  </si>
  <si>
    <t>CASSA DEPOSITI E PRESTITI C/C 29814</t>
  </si>
  <si>
    <t>quota capitale mutui con scadenza 31.12.2015 ACQUEDOTTO</t>
  </si>
  <si>
    <t>quota capitale mutui con scadenza 31.12.2015 STRADE</t>
  </si>
  <si>
    <t>quota capitale mutui con scadenza 31.12.2015 PARCHEGGI</t>
  </si>
  <si>
    <t>QUOTA INTERESSI MUTUI ACQUEDOTTO SCADENZA 31.12.2015</t>
  </si>
  <si>
    <t>QUOTA INTERESSI MUTUI STRADE SCADENZA 31.12.2015</t>
  </si>
  <si>
    <t>RATA INTERESSI MUTUI FORESTERIA SCADENZA 31.12.2015</t>
  </si>
  <si>
    <t>RATA INTERESSI MUTUI PARCHEGGIO SCADENZA 31.12.2015</t>
  </si>
  <si>
    <t>QUITA INTERESSI MUTUI PSR MIS. 322 SCADENZA 31.12.2015</t>
  </si>
  <si>
    <t>SPESE BANCARIE COMMISSIONI</t>
  </si>
  <si>
    <t>COMUNITA' MONTANA DEL PINEROLESE</t>
  </si>
  <si>
    <t>COM. MONTANA: MIGLIORAM. VIABILITA' AGROSILVOPASTORALE SALDO</t>
  </si>
  <si>
    <t>SPORTELLO FORESTALE ANNI 2012 2013 2014 2015</t>
  </si>
  <si>
    <t>PISCINA 2014</t>
  </si>
  <si>
    <t>SUAP 2014</t>
  </si>
  <si>
    <t>QUOTA LEGA CANI 2015</t>
  </si>
  <si>
    <t>QUOTA SERVIZI SOCIALI 2015</t>
  </si>
  <si>
    <t>RIPARTO RETE SENTIERISTICA 2012</t>
  </si>
  <si>
    <t>SERVIZI SOCIALI ANNO 2015</t>
  </si>
  <si>
    <t>INTERVENTI DI RIPRISTINO VIABILITA' AGROSILVOPASTORALI</t>
  </si>
  <si>
    <t>Pagamento Fatture come da tabella allegata</t>
  </si>
  <si>
    <t>PAGAMENTO REVERSALE N. 979 DEL 19.11.2015</t>
  </si>
  <si>
    <t>PAGAMENTO REVERSALE N. 925 DEL 02.11.2015</t>
  </si>
  <si>
    <t>SO.L.E. SPA</t>
  </si>
  <si>
    <t>z0c1297561</t>
  </si>
  <si>
    <t xml:space="preserve"> GIUSEPPE FINELLO</t>
  </si>
  <si>
    <t>Pagamento parcella 27 del 26.06.2015</t>
  </si>
  <si>
    <t>Z400C7EB17</t>
  </si>
  <si>
    <t>CASETTA LUIGI UMBERTO</t>
  </si>
  <si>
    <t>PAGAMENTO PARCELLA N.17 PA DEL 04.12.2015</t>
  </si>
  <si>
    <t>Z4C0DF5ADF</t>
  </si>
  <si>
    <t>PAGAMENTO PARCELLA 4/PA DEL 24.06.2015</t>
  </si>
  <si>
    <t>IRAP ANNO 2015 stip dicembre 2015</t>
  </si>
  <si>
    <t>IRAP COMPENSO SEGRETARIO SCAVALCO</t>
  </si>
  <si>
    <t>Impresa Godino di Godino Roberto SRL</t>
  </si>
  <si>
    <t>Mandato annullato</t>
  </si>
  <si>
    <t>ZF40DD198E</t>
  </si>
  <si>
    <t>ILLUMINAZIONE PUBBLICA 2015</t>
  </si>
  <si>
    <t>ILLUMINAZIONE PUBBLICA - LOC MOLINO - GESTIONE IMPIANTI</t>
  </si>
  <si>
    <t>17/12/2015</t>
  </si>
  <si>
    <t>LUCILLA TRON</t>
  </si>
  <si>
    <t>RIMBORSO TARI E TARSU PER SOMME NON DOVUTE ANNI 2010 - 2014</t>
  </si>
  <si>
    <t>MARCO MOTTA</t>
  </si>
  <si>
    <t>ANGELO PASTORINO</t>
  </si>
  <si>
    <t>PIER EMILIO TRON</t>
  </si>
  <si>
    <t>PAOLO ENRICO TRON</t>
  </si>
  <si>
    <t>ROSTAN EDMONDO</t>
  </si>
  <si>
    <t>CATTARINICH SILVIO</t>
  </si>
  <si>
    <t>COMMISSIONI SU BONIFICI</t>
  </si>
  <si>
    <t>TELECOM ITALIA S.P.A.</t>
  </si>
  <si>
    <t>PAGAMENTO TELEFONO            MANDATO 8002010001210080883410NOME TELECOMITALIA SPA2F 5</t>
  </si>
  <si>
    <t>ENEL SERVIZIO ELETTRICO</t>
  </si>
  <si>
    <t>regolarizzazione RID MANDATO O563610436759152 NOME ENEL2F 3B A5</t>
  </si>
  <si>
    <t>PAGAMENTI DIVERSI             MANDATO O563610436759152 NOME ENEL2F 3B A5</t>
  </si>
  <si>
    <t>MANDATO 406904RA00001101089738NOME VOLKSWAGEN BANK GMBH2F 3B - +mandato478</t>
  </si>
  <si>
    <t>MANDATO 406904RA00001101089738NOME VOLKSWAGEN BANK GMBH2F 3B +mandato477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</si>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</sst>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11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29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29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  <xf numFmtId="49" fontId="23" fillId="28" borderId="20" xfId="0" applyNumberFormat="1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1" fillId="28" borderId="23" xfId="30" applyNumberFormat="1" applyFont="1" applyFill="1" applyBorder="1" applyAlignment="1">
      <alignment horizontal="center" vertical="center"/>
    </xf>
    <xf numFmtId="0" fontId="2" fillId="0" borderId="25" xfId="30" applyBorder="1" applyAlignment="1">
      <alignment horizontal="center" vertical="center"/>
    </xf>
    <xf numFmtId="0" fontId="2" fillId="0" borderId="24" xfId="30" applyBorder="1" applyAlignment="1">
      <alignment horizontal="center" vertical="center"/>
    </xf>
    <xf numFmtId="0" fontId="18" fillId="0" borderId="23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4" xfId="30" applyNumberFormat="1" applyFont="1" applyBorder="1" applyAlignment="1">
      <alignment horizontal="center" vertical="center"/>
    </xf>
    <xf numFmtId="14" fontId="2" fillId="0" borderId="23" xfId="3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30" applyNumberFormat="1" applyFont="1" applyBorder="1" applyAlignment="1" applyProtection="1">
      <alignment horizontal="center" vertical="center"/>
    </xf>
    <xf numFmtId="0" fontId="2" fillId="0" borderId="25" xfId="30" applyBorder="1" applyAlignment="1">
      <alignment vertical="center"/>
    </xf>
    <xf numFmtId="0" fontId="2" fillId="0" borderId="24" xfId="30" applyBorder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18" fillId="0" borderId="24" xfId="30" applyNumberFormat="1" applyFont="1" applyBorder="1" applyAlignment="1" applyProtection="1">
      <alignment horizontal="center" vertical="center"/>
    </xf>
    <xf numFmtId="0" fontId="2" fillId="0" borderId="25" xfId="30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5" xfId="0" applyBorder="1" applyAlignment="1"/>
    <xf numFmtId="0" fontId="0" fillId="0" borderId="24" xfId="0" applyBorder="1" applyAlignment="1"/>
    <xf numFmtId="0" fontId="2" fillId="0" borderId="25" xfId="30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14" fontId="18" fillId="0" borderId="20" xfId="30" applyNumberFormat="1" applyFont="1" applyBorder="1" applyAlignment="1" applyProtection="1">
      <alignment horizontal="center" vertical="center" wrapText="1"/>
    </xf>
    <xf numFmtId="0" fontId="18" fillId="0" borderId="21" xfId="3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62" customFormat="1" ht="23.1" customHeight="1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179" t="s">
        <v>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1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182" t="s">
        <v>55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1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5" t="s">
        <v>13</v>
      </c>
      <c r="AB4" s="180"/>
      <c r="AC4" s="180"/>
      <c r="AD4" s="180"/>
      <c r="AE4" s="180"/>
      <c r="AF4" s="180"/>
      <c r="AG4" s="186"/>
      <c r="AH4" s="32">
        <v>30</v>
      </c>
    </row>
    <row r="5" spans="1:34" s="15" customFormat="1" ht="23.1" customHeight="1">
      <c r="A5" s="182" t="s">
        <v>14</v>
      </c>
      <c r="B5" s="183"/>
      <c r="C5" s="184"/>
      <c r="D5" s="182" t="s">
        <v>15</v>
      </c>
      <c r="E5" s="183"/>
      <c r="F5" s="183"/>
      <c r="G5" s="183"/>
      <c r="H5" s="184"/>
      <c r="I5" s="182" t="s">
        <v>16</v>
      </c>
      <c r="J5" s="183"/>
      <c r="K5" s="184"/>
      <c r="L5" s="182" t="s">
        <v>1</v>
      </c>
      <c r="M5" s="183"/>
      <c r="N5" s="183"/>
      <c r="O5" s="182" t="s">
        <v>17</v>
      </c>
      <c r="P5" s="184"/>
      <c r="Q5" s="182" t="s">
        <v>18</v>
      </c>
      <c r="R5" s="183"/>
      <c r="S5" s="183"/>
      <c r="T5" s="184"/>
      <c r="U5" s="182" t="s">
        <v>19</v>
      </c>
      <c r="V5" s="183"/>
      <c r="W5" s="183"/>
      <c r="X5" s="58" t="s">
        <v>47</v>
      </c>
      <c r="Y5" s="182" t="s">
        <v>20</v>
      </c>
      <c r="Z5" s="184"/>
      <c r="AA5" s="187" t="s">
        <v>41</v>
      </c>
      <c r="AB5" s="188"/>
      <c r="AC5" s="188"/>
      <c r="AD5" s="188"/>
      <c r="AE5" s="188"/>
      <c r="AF5" s="188"/>
      <c r="AG5" s="188"/>
      <c r="AH5" s="18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173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176" t="s">
        <v>54</v>
      </c>
      <c r="B3" s="177"/>
      <c r="C3" s="177"/>
      <c r="D3" s="177"/>
      <c r="E3" s="177"/>
      <c r="F3" s="177"/>
      <c r="G3" s="177"/>
      <c r="H3" s="177"/>
      <c r="I3" s="177"/>
      <c r="J3" s="177"/>
      <c r="K3" s="192"/>
      <c r="L3" s="192"/>
      <c r="M3" s="192"/>
      <c r="N3" s="192"/>
      <c r="O3" s="192"/>
      <c r="P3" s="192"/>
      <c r="Q3" s="192"/>
      <c r="R3" s="193"/>
    </row>
    <row r="4" spans="1:18" ht="23.1" customHeight="1">
      <c r="A4" s="17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3"/>
    </row>
    <row r="5" spans="1:18" s="62" customFormat="1" ht="23.1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4" t="s">
        <v>13</v>
      </c>
      <c r="L5" s="195"/>
      <c r="M5" s="195"/>
      <c r="N5" s="195"/>
      <c r="O5" s="195"/>
      <c r="P5" s="195"/>
      <c r="Q5" s="196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3"/>
  <sheetViews>
    <sheetView showGridLines="0" topLeftCell="A70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>
      <c r="A1" s="201" t="s">
        <v>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>
      <c r="A3" s="187" t="s">
        <v>69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5"/>
      <c r="AE4" s="206"/>
      <c r="AF4" s="206"/>
      <c r="AG4" s="206"/>
      <c r="AH4" s="207"/>
      <c r="AI4" s="200"/>
    </row>
    <row r="5" spans="1:35" s="90" customFormat="1" ht="23.1" customHeight="1">
      <c r="A5" s="187" t="s">
        <v>14</v>
      </c>
      <c r="B5" s="197"/>
      <c r="C5" s="198"/>
      <c r="D5" s="187" t="s">
        <v>15</v>
      </c>
      <c r="E5" s="197"/>
      <c r="F5" s="197"/>
      <c r="G5" s="197"/>
      <c r="H5" s="197"/>
      <c r="I5" s="197"/>
      <c r="J5" s="197"/>
      <c r="K5" s="198"/>
      <c r="L5" s="187" t="s">
        <v>16</v>
      </c>
      <c r="M5" s="197"/>
      <c r="N5" s="198"/>
      <c r="O5" s="187" t="s">
        <v>1</v>
      </c>
      <c r="P5" s="197"/>
      <c r="Q5" s="197"/>
      <c r="R5" s="187" t="s">
        <v>17</v>
      </c>
      <c r="S5" s="198"/>
      <c r="T5" s="187" t="s">
        <v>18</v>
      </c>
      <c r="U5" s="197"/>
      <c r="V5" s="197"/>
      <c r="W5" s="198"/>
      <c r="X5" s="187" t="s">
        <v>19</v>
      </c>
      <c r="Y5" s="197"/>
      <c r="Z5" s="197"/>
      <c r="AA5" s="103" t="s">
        <v>47</v>
      </c>
      <c r="AB5" s="187" t="s">
        <v>20</v>
      </c>
      <c r="AC5" s="198"/>
      <c r="AD5" s="187" t="s">
        <v>62</v>
      </c>
      <c r="AE5" s="199"/>
      <c r="AF5" s="199"/>
      <c r="AG5" s="199"/>
      <c r="AH5" s="199"/>
      <c r="AI5" s="200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>
      <c r="A8" s="108">
        <v>2014</v>
      </c>
      <c r="B8" s="108">
        <v>137</v>
      </c>
      <c r="C8" s="109" t="s">
        <v>70</v>
      </c>
      <c r="D8" s="142" t="s">
        <v>71</v>
      </c>
      <c r="E8" s="109" t="s">
        <v>72</v>
      </c>
      <c r="F8" s="111" t="s">
        <v>73</v>
      </c>
      <c r="G8" s="112">
        <v>94.86</v>
      </c>
      <c r="H8" s="112">
        <v>17.11</v>
      </c>
      <c r="I8" s="141" t="s">
        <v>74</v>
      </c>
      <c r="J8" s="112">
        <f t="shared" ref="J8:J39" si="0">IF(I8="SI", G8-H8,G8)</f>
        <v>94.86</v>
      </c>
      <c r="K8" s="143" t="s">
        <v>75</v>
      </c>
      <c r="L8" s="108">
        <v>2014</v>
      </c>
      <c r="M8" s="108">
        <v>920</v>
      </c>
      <c r="N8" s="109" t="s">
        <v>76</v>
      </c>
      <c r="O8" s="111" t="s">
        <v>77</v>
      </c>
      <c r="P8" s="109" t="s">
        <v>78</v>
      </c>
      <c r="Q8" s="109" t="s">
        <v>79</v>
      </c>
      <c r="R8" s="108" t="s">
        <v>80</v>
      </c>
      <c r="S8" s="111" t="s">
        <v>80</v>
      </c>
      <c r="T8" s="108">
        <v>1080203</v>
      </c>
      <c r="U8" s="108">
        <v>2890</v>
      </c>
      <c r="V8" s="108">
        <v>7430</v>
      </c>
      <c r="W8" s="108">
        <v>99</v>
      </c>
      <c r="X8" s="113">
        <v>2015</v>
      </c>
      <c r="Y8" s="113">
        <v>198</v>
      </c>
      <c r="Z8" s="113">
        <v>0</v>
      </c>
      <c r="AA8" s="114" t="s">
        <v>81</v>
      </c>
      <c r="AB8" s="108">
        <v>311</v>
      </c>
      <c r="AC8" s="109" t="s">
        <v>81</v>
      </c>
      <c r="AD8" s="144" t="s">
        <v>82</v>
      </c>
      <c r="AE8" s="144" t="s">
        <v>81</v>
      </c>
      <c r="AF8" s="145">
        <f t="shared" ref="AF8:AF39" si="1">AE8-AD8</f>
        <v>390</v>
      </c>
      <c r="AG8" s="146">
        <f t="shared" ref="AG8:AG39" si="2">IF(AI8="SI", 0,J8)</f>
        <v>94.86</v>
      </c>
      <c r="AH8" s="147">
        <f t="shared" ref="AH8:AH39" si="3">AG8*AF8</f>
        <v>36995.4</v>
      </c>
      <c r="AI8" s="148"/>
    </row>
    <row r="9" spans="1:35">
      <c r="A9" s="108">
        <v>2014</v>
      </c>
      <c r="B9" s="108">
        <v>150</v>
      </c>
      <c r="C9" s="109" t="s">
        <v>83</v>
      </c>
      <c r="D9" s="142" t="s">
        <v>84</v>
      </c>
      <c r="E9" s="109" t="s">
        <v>85</v>
      </c>
      <c r="F9" s="111" t="s">
        <v>86</v>
      </c>
      <c r="G9" s="112">
        <v>94.86</v>
      </c>
      <c r="H9" s="112">
        <v>17.11</v>
      </c>
      <c r="I9" s="141" t="s">
        <v>74</v>
      </c>
      <c r="J9" s="112">
        <f t="shared" si="0"/>
        <v>94.86</v>
      </c>
      <c r="K9" s="143" t="s">
        <v>75</v>
      </c>
      <c r="L9" s="108">
        <v>2014</v>
      </c>
      <c r="M9" s="108">
        <v>1047</v>
      </c>
      <c r="N9" s="109" t="s">
        <v>87</v>
      </c>
      <c r="O9" s="111" t="s">
        <v>77</v>
      </c>
      <c r="P9" s="109" t="s">
        <v>78</v>
      </c>
      <c r="Q9" s="109" t="s">
        <v>79</v>
      </c>
      <c r="R9" s="108" t="s">
        <v>80</v>
      </c>
      <c r="S9" s="111" t="s">
        <v>80</v>
      </c>
      <c r="T9" s="108">
        <v>1080203</v>
      </c>
      <c r="U9" s="108">
        <v>2890</v>
      </c>
      <c r="V9" s="108">
        <v>7430</v>
      </c>
      <c r="W9" s="108">
        <v>99</v>
      </c>
      <c r="X9" s="113">
        <v>2015</v>
      </c>
      <c r="Y9" s="113">
        <v>198</v>
      </c>
      <c r="Z9" s="113">
        <v>0</v>
      </c>
      <c r="AA9" s="114" t="s">
        <v>81</v>
      </c>
      <c r="AB9" s="108">
        <v>311</v>
      </c>
      <c r="AC9" s="109" t="s">
        <v>81</v>
      </c>
      <c r="AD9" s="144" t="s">
        <v>88</v>
      </c>
      <c r="AE9" s="144" t="s">
        <v>81</v>
      </c>
      <c r="AF9" s="145">
        <f t="shared" si="1"/>
        <v>356</v>
      </c>
      <c r="AG9" s="146">
        <f t="shared" si="2"/>
        <v>94.86</v>
      </c>
      <c r="AH9" s="147">
        <f t="shared" si="3"/>
        <v>33770.159999999996</v>
      </c>
      <c r="AI9" s="148"/>
    </row>
    <row r="10" spans="1:35">
      <c r="A10" s="108">
        <v>2015</v>
      </c>
      <c r="B10" s="108">
        <v>14</v>
      </c>
      <c r="C10" s="109" t="s">
        <v>89</v>
      </c>
      <c r="D10" s="142" t="s">
        <v>90</v>
      </c>
      <c r="E10" s="109" t="s">
        <v>91</v>
      </c>
      <c r="F10" s="111" t="s">
        <v>92</v>
      </c>
      <c r="G10" s="112">
        <v>439.2</v>
      </c>
      <c r="H10" s="112">
        <v>79.2</v>
      </c>
      <c r="I10" s="141" t="s">
        <v>74</v>
      </c>
      <c r="J10" s="112">
        <f t="shared" si="0"/>
        <v>439.2</v>
      </c>
      <c r="K10" s="143" t="s">
        <v>93</v>
      </c>
      <c r="L10" s="108">
        <v>2014</v>
      </c>
      <c r="M10" s="108">
        <v>1262</v>
      </c>
      <c r="N10" s="109" t="s">
        <v>94</v>
      </c>
      <c r="O10" s="111" t="s">
        <v>95</v>
      </c>
      <c r="P10" s="109" t="s">
        <v>96</v>
      </c>
      <c r="Q10" s="109" t="s">
        <v>97</v>
      </c>
      <c r="R10" s="108" t="s">
        <v>80</v>
      </c>
      <c r="S10" s="111" t="s">
        <v>80</v>
      </c>
      <c r="T10" s="108">
        <v>1010502</v>
      </c>
      <c r="U10" s="108">
        <v>460</v>
      </c>
      <c r="V10" s="108">
        <v>1280</v>
      </c>
      <c r="W10" s="108">
        <v>99</v>
      </c>
      <c r="X10" s="113">
        <v>2014</v>
      </c>
      <c r="Y10" s="113">
        <v>360</v>
      </c>
      <c r="Z10" s="113">
        <v>0</v>
      </c>
      <c r="AA10" s="114" t="s">
        <v>98</v>
      </c>
      <c r="AB10" s="108">
        <v>306</v>
      </c>
      <c r="AC10" s="109" t="s">
        <v>98</v>
      </c>
      <c r="AD10" s="144" t="s">
        <v>99</v>
      </c>
      <c r="AE10" s="144" t="s">
        <v>98</v>
      </c>
      <c r="AF10" s="145">
        <f t="shared" si="1"/>
        <v>285</v>
      </c>
      <c r="AG10" s="146">
        <f t="shared" si="2"/>
        <v>439.2</v>
      </c>
      <c r="AH10" s="147">
        <f t="shared" si="3"/>
        <v>125172</v>
      </c>
      <c r="AI10" s="148"/>
    </row>
    <row r="11" spans="1:35">
      <c r="A11" s="108">
        <v>2015</v>
      </c>
      <c r="B11" s="108">
        <v>59</v>
      </c>
      <c r="C11" s="109" t="s">
        <v>100</v>
      </c>
      <c r="D11" s="142" t="s">
        <v>101</v>
      </c>
      <c r="E11" s="109" t="s">
        <v>102</v>
      </c>
      <c r="F11" s="111"/>
      <c r="G11" s="112">
        <v>156.28</v>
      </c>
      <c r="H11" s="112">
        <v>28.18</v>
      </c>
      <c r="I11" s="141" t="s">
        <v>103</v>
      </c>
      <c r="J11" s="112">
        <f t="shared" si="0"/>
        <v>128.1</v>
      </c>
      <c r="K11" s="143" t="s">
        <v>97</v>
      </c>
      <c r="L11" s="108">
        <v>2015</v>
      </c>
      <c r="M11" s="108">
        <v>456</v>
      </c>
      <c r="N11" s="109" t="s">
        <v>104</v>
      </c>
      <c r="O11" s="111" t="s">
        <v>105</v>
      </c>
      <c r="P11" s="109" t="s">
        <v>106</v>
      </c>
      <c r="Q11" s="109" t="s">
        <v>97</v>
      </c>
      <c r="R11" s="108" t="s">
        <v>80</v>
      </c>
      <c r="S11" s="111" t="s">
        <v>80</v>
      </c>
      <c r="T11" s="108">
        <v>1080203</v>
      </c>
      <c r="U11" s="108">
        <v>2890</v>
      </c>
      <c r="V11" s="108">
        <v>7430</v>
      </c>
      <c r="W11" s="108">
        <v>99</v>
      </c>
      <c r="X11" s="113">
        <v>2015</v>
      </c>
      <c r="Y11" s="113">
        <v>64</v>
      </c>
      <c r="Z11" s="113">
        <v>0</v>
      </c>
      <c r="AA11" s="114" t="s">
        <v>107</v>
      </c>
      <c r="AB11" s="108">
        <v>369</v>
      </c>
      <c r="AC11" s="109" t="s">
        <v>107</v>
      </c>
      <c r="AD11" s="144" t="s">
        <v>108</v>
      </c>
      <c r="AE11" s="144" t="s">
        <v>107</v>
      </c>
      <c r="AF11" s="145">
        <f t="shared" si="1"/>
        <v>201</v>
      </c>
      <c r="AG11" s="146">
        <f t="shared" si="2"/>
        <v>128.1</v>
      </c>
      <c r="AH11" s="147">
        <f t="shared" si="3"/>
        <v>25748.1</v>
      </c>
      <c r="AI11" s="148"/>
    </row>
    <row r="12" spans="1:35">
      <c r="A12" s="108">
        <v>2015</v>
      </c>
      <c r="B12" s="108">
        <v>60</v>
      </c>
      <c r="C12" s="109" t="s">
        <v>100</v>
      </c>
      <c r="D12" s="142" t="s">
        <v>109</v>
      </c>
      <c r="E12" s="109" t="s">
        <v>102</v>
      </c>
      <c r="F12" s="111"/>
      <c r="G12" s="112">
        <v>156.28</v>
      </c>
      <c r="H12" s="112">
        <v>28.18</v>
      </c>
      <c r="I12" s="141" t="s">
        <v>103</v>
      </c>
      <c r="J12" s="112">
        <f t="shared" si="0"/>
        <v>128.1</v>
      </c>
      <c r="K12" s="143" t="s">
        <v>97</v>
      </c>
      <c r="L12" s="108">
        <v>2015</v>
      </c>
      <c r="M12" s="108">
        <v>458</v>
      </c>
      <c r="N12" s="109" t="s">
        <v>104</v>
      </c>
      <c r="O12" s="111" t="s">
        <v>105</v>
      </c>
      <c r="P12" s="109" t="s">
        <v>106</v>
      </c>
      <c r="Q12" s="109" t="s">
        <v>97</v>
      </c>
      <c r="R12" s="108" t="s">
        <v>80</v>
      </c>
      <c r="S12" s="111" t="s">
        <v>80</v>
      </c>
      <c r="T12" s="108">
        <v>1080203</v>
      </c>
      <c r="U12" s="108">
        <v>2890</v>
      </c>
      <c r="V12" s="108">
        <v>7430</v>
      </c>
      <c r="W12" s="108">
        <v>99</v>
      </c>
      <c r="X12" s="113">
        <v>2015</v>
      </c>
      <c r="Y12" s="113">
        <v>65</v>
      </c>
      <c r="Z12" s="113">
        <v>0</v>
      </c>
      <c r="AA12" s="114" t="s">
        <v>107</v>
      </c>
      <c r="AB12" s="108">
        <v>370</v>
      </c>
      <c r="AC12" s="109" t="s">
        <v>107</v>
      </c>
      <c r="AD12" s="144" t="s">
        <v>108</v>
      </c>
      <c r="AE12" s="144" t="s">
        <v>107</v>
      </c>
      <c r="AF12" s="145">
        <f t="shared" si="1"/>
        <v>201</v>
      </c>
      <c r="AG12" s="146">
        <f t="shared" si="2"/>
        <v>128.1</v>
      </c>
      <c r="AH12" s="147">
        <f t="shared" si="3"/>
        <v>25748.1</v>
      </c>
      <c r="AI12" s="148"/>
    </row>
    <row r="13" spans="1:35">
      <c r="A13" s="108">
        <v>2015</v>
      </c>
      <c r="B13" s="108">
        <v>61</v>
      </c>
      <c r="C13" s="109" t="s">
        <v>100</v>
      </c>
      <c r="D13" s="142" t="s">
        <v>110</v>
      </c>
      <c r="E13" s="109" t="s">
        <v>102</v>
      </c>
      <c r="F13" s="111"/>
      <c r="G13" s="112">
        <v>281.33</v>
      </c>
      <c r="H13" s="112">
        <v>50.73</v>
      </c>
      <c r="I13" s="141" t="s">
        <v>103</v>
      </c>
      <c r="J13" s="112">
        <f t="shared" si="0"/>
        <v>230.6</v>
      </c>
      <c r="K13" s="143" t="s">
        <v>97</v>
      </c>
      <c r="L13" s="108">
        <v>2015</v>
      </c>
      <c r="M13" s="108">
        <v>460</v>
      </c>
      <c r="N13" s="109" t="s">
        <v>104</v>
      </c>
      <c r="O13" s="111" t="s">
        <v>105</v>
      </c>
      <c r="P13" s="109" t="s">
        <v>106</v>
      </c>
      <c r="Q13" s="109" t="s">
        <v>97</v>
      </c>
      <c r="R13" s="108" t="s">
        <v>80</v>
      </c>
      <c r="S13" s="111" t="s">
        <v>80</v>
      </c>
      <c r="T13" s="108">
        <v>1080203</v>
      </c>
      <c r="U13" s="108">
        <v>2890</v>
      </c>
      <c r="V13" s="108">
        <v>7430</v>
      </c>
      <c r="W13" s="108">
        <v>99</v>
      </c>
      <c r="X13" s="113">
        <v>2015</v>
      </c>
      <c r="Y13" s="113">
        <v>66</v>
      </c>
      <c r="Z13" s="113">
        <v>0</v>
      </c>
      <c r="AA13" s="114" t="s">
        <v>107</v>
      </c>
      <c r="AB13" s="108">
        <v>371</v>
      </c>
      <c r="AC13" s="109" t="s">
        <v>107</v>
      </c>
      <c r="AD13" s="144" t="s">
        <v>108</v>
      </c>
      <c r="AE13" s="144" t="s">
        <v>107</v>
      </c>
      <c r="AF13" s="145">
        <f t="shared" si="1"/>
        <v>201</v>
      </c>
      <c r="AG13" s="146">
        <f t="shared" si="2"/>
        <v>230.6</v>
      </c>
      <c r="AH13" s="147">
        <f t="shared" si="3"/>
        <v>46350.6</v>
      </c>
      <c r="AI13" s="148"/>
    </row>
    <row r="14" spans="1:35">
      <c r="A14" s="108">
        <v>2015</v>
      </c>
      <c r="B14" s="108">
        <v>62</v>
      </c>
      <c r="C14" s="109" t="s">
        <v>100</v>
      </c>
      <c r="D14" s="142" t="s">
        <v>111</v>
      </c>
      <c r="E14" s="109" t="s">
        <v>102</v>
      </c>
      <c r="F14" s="111"/>
      <c r="G14" s="112">
        <v>312.76</v>
      </c>
      <c r="H14" s="112">
        <v>56.4</v>
      </c>
      <c r="I14" s="141" t="s">
        <v>103</v>
      </c>
      <c r="J14" s="112">
        <f t="shared" si="0"/>
        <v>256.36</v>
      </c>
      <c r="K14" s="143" t="s">
        <v>97</v>
      </c>
      <c r="L14" s="108">
        <v>2015</v>
      </c>
      <c r="M14" s="108">
        <v>459</v>
      </c>
      <c r="N14" s="109" t="s">
        <v>104</v>
      </c>
      <c r="O14" s="111" t="s">
        <v>105</v>
      </c>
      <c r="P14" s="109" t="s">
        <v>106</v>
      </c>
      <c r="Q14" s="109" t="s">
        <v>97</v>
      </c>
      <c r="R14" s="108" t="s">
        <v>80</v>
      </c>
      <c r="S14" s="111" t="s">
        <v>80</v>
      </c>
      <c r="T14" s="108">
        <v>1080203</v>
      </c>
      <c r="U14" s="108">
        <v>2890</v>
      </c>
      <c r="V14" s="108">
        <v>7430</v>
      </c>
      <c r="W14" s="108">
        <v>99</v>
      </c>
      <c r="X14" s="113">
        <v>2015</v>
      </c>
      <c r="Y14" s="113">
        <v>67</v>
      </c>
      <c r="Z14" s="113">
        <v>0</v>
      </c>
      <c r="AA14" s="114" t="s">
        <v>107</v>
      </c>
      <c r="AB14" s="108">
        <v>372</v>
      </c>
      <c r="AC14" s="109" t="s">
        <v>107</v>
      </c>
      <c r="AD14" s="144" t="s">
        <v>108</v>
      </c>
      <c r="AE14" s="144" t="s">
        <v>107</v>
      </c>
      <c r="AF14" s="145">
        <f t="shared" si="1"/>
        <v>201</v>
      </c>
      <c r="AG14" s="146">
        <f t="shared" si="2"/>
        <v>256.36</v>
      </c>
      <c r="AH14" s="147">
        <f t="shared" si="3"/>
        <v>51528.36</v>
      </c>
      <c r="AI14" s="148"/>
    </row>
    <row r="15" spans="1:35">
      <c r="A15" s="108">
        <v>2015</v>
      </c>
      <c r="B15" s="108">
        <v>63</v>
      </c>
      <c r="C15" s="109" t="s">
        <v>100</v>
      </c>
      <c r="D15" s="142" t="s">
        <v>112</v>
      </c>
      <c r="E15" s="109" t="s">
        <v>102</v>
      </c>
      <c r="F15" s="111"/>
      <c r="G15" s="112">
        <v>156.28</v>
      </c>
      <c r="H15" s="112">
        <v>28.18</v>
      </c>
      <c r="I15" s="141" t="s">
        <v>103</v>
      </c>
      <c r="J15" s="112">
        <f t="shared" si="0"/>
        <v>128.1</v>
      </c>
      <c r="K15" s="143" t="s">
        <v>97</v>
      </c>
      <c r="L15" s="108">
        <v>2015</v>
      </c>
      <c r="M15" s="108">
        <v>457</v>
      </c>
      <c r="N15" s="109" t="s">
        <v>104</v>
      </c>
      <c r="O15" s="111" t="s">
        <v>105</v>
      </c>
      <c r="P15" s="109" t="s">
        <v>106</v>
      </c>
      <c r="Q15" s="109" t="s">
        <v>97</v>
      </c>
      <c r="R15" s="108" t="s">
        <v>80</v>
      </c>
      <c r="S15" s="111" t="s">
        <v>80</v>
      </c>
      <c r="T15" s="108">
        <v>1080203</v>
      </c>
      <c r="U15" s="108">
        <v>2890</v>
      </c>
      <c r="V15" s="108">
        <v>7430</v>
      </c>
      <c r="W15" s="108">
        <v>99</v>
      </c>
      <c r="X15" s="113">
        <v>2015</v>
      </c>
      <c r="Y15" s="113">
        <v>68</v>
      </c>
      <c r="Z15" s="113">
        <v>0</v>
      </c>
      <c r="AA15" s="114" t="s">
        <v>107</v>
      </c>
      <c r="AB15" s="108">
        <v>373</v>
      </c>
      <c r="AC15" s="109" t="s">
        <v>107</v>
      </c>
      <c r="AD15" s="144" t="s">
        <v>108</v>
      </c>
      <c r="AE15" s="144" t="s">
        <v>107</v>
      </c>
      <c r="AF15" s="145">
        <f t="shared" si="1"/>
        <v>201</v>
      </c>
      <c r="AG15" s="146">
        <f t="shared" si="2"/>
        <v>128.1</v>
      </c>
      <c r="AH15" s="147">
        <f t="shared" si="3"/>
        <v>25748.1</v>
      </c>
      <c r="AI15" s="148"/>
    </row>
    <row r="16" spans="1:35">
      <c r="A16" s="108">
        <v>2015</v>
      </c>
      <c r="B16" s="108">
        <v>64</v>
      </c>
      <c r="C16" s="109" t="s">
        <v>100</v>
      </c>
      <c r="D16" s="142" t="s">
        <v>113</v>
      </c>
      <c r="E16" s="109" t="s">
        <v>114</v>
      </c>
      <c r="F16" s="111"/>
      <c r="G16" s="112">
        <v>217.32</v>
      </c>
      <c r="H16" s="112">
        <v>56.44</v>
      </c>
      <c r="I16" s="141" t="s">
        <v>103</v>
      </c>
      <c r="J16" s="112">
        <f t="shared" si="0"/>
        <v>160.88</v>
      </c>
      <c r="K16" s="143" t="s">
        <v>97</v>
      </c>
      <c r="L16" s="108">
        <v>2015</v>
      </c>
      <c r="M16" s="108">
        <v>543</v>
      </c>
      <c r="N16" s="109" t="s">
        <v>115</v>
      </c>
      <c r="O16" s="111" t="s">
        <v>105</v>
      </c>
      <c r="P16" s="109" t="s">
        <v>106</v>
      </c>
      <c r="Q16" s="109" t="s">
        <v>97</v>
      </c>
      <c r="R16" s="108" t="s">
        <v>80</v>
      </c>
      <c r="S16" s="111" t="s">
        <v>80</v>
      </c>
      <c r="T16" s="108">
        <v>1080203</v>
      </c>
      <c r="U16" s="108">
        <v>2890</v>
      </c>
      <c r="V16" s="108">
        <v>7430</v>
      </c>
      <c r="W16" s="108">
        <v>99</v>
      </c>
      <c r="X16" s="113">
        <v>2015</v>
      </c>
      <c r="Y16" s="113">
        <v>69</v>
      </c>
      <c r="Z16" s="113">
        <v>0</v>
      </c>
      <c r="AA16" s="114" t="s">
        <v>107</v>
      </c>
      <c r="AB16" s="108">
        <v>374</v>
      </c>
      <c r="AC16" s="109" t="s">
        <v>107</v>
      </c>
      <c r="AD16" s="144" t="s">
        <v>116</v>
      </c>
      <c r="AE16" s="144" t="s">
        <v>107</v>
      </c>
      <c r="AF16" s="145">
        <f t="shared" si="1"/>
        <v>187</v>
      </c>
      <c r="AG16" s="146">
        <f t="shared" si="2"/>
        <v>160.88</v>
      </c>
      <c r="AH16" s="147">
        <f t="shared" si="3"/>
        <v>30084.559999999998</v>
      </c>
      <c r="AI16" s="148"/>
    </row>
    <row r="17" spans="1:35">
      <c r="A17" s="108">
        <v>2015</v>
      </c>
      <c r="B17" s="108">
        <v>65</v>
      </c>
      <c r="C17" s="109" t="s">
        <v>100</v>
      </c>
      <c r="D17" s="142" t="s">
        <v>117</v>
      </c>
      <c r="E17" s="109" t="s">
        <v>114</v>
      </c>
      <c r="F17" s="111"/>
      <c r="G17" s="112">
        <v>214.81</v>
      </c>
      <c r="H17" s="112">
        <v>38.74</v>
      </c>
      <c r="I17" s="141" t="s">
        <v>103</v>
      </c>
      <c r="J17" s="112">
        <f t="shared" si="0"/>
        <v>176.07</v>
      </c>
      <c r="K17" s="143" t="s">
        <v>97</v>
      </c>
      <c r="L17" s="108">
        <v>2015</v>
      </c>
      <c r="M17" s="108">
        <v>542</v>
      </c>
      <c r="N17" s="109" t="s">
        <v>115</v>
      </c>
      <c r="O17" s="111" t="s">
        <v>105</v>
      </c>
      <c r="P17" s="109" t="s">
        <v>106</v>
      </c>
      <c r="Q17" s="109" t="s">
        <v>97</v>
      </c>
      <c r="R17" s="108" t="s">
        <v>80</v>
      </c>
      <c r="S17" s="111" t="s">
        <v>80</v>
      </c>
      <c r="T17" s="108">
        <v>1080203</v>
      </c>
      <c r="U17" s="108">
        <v>2890</v>
      </c>
      <c r="V17" s="108">
        <v>7430</v>
      </c>
      <c r="W17" s="108">
        <v>99</v>
      </c>
      <c r="X17" s="113">
        <v>2015</v>
      </c>
      <c r="Y17" s="113">
        <v>70</v>
      </c>
      <c r="Z17" s="113">
        <v>0</v>
      </c>
      <c r="AA17" s="114" t="s">
        <v>107</v>
      </c>
      <c r="AB17" s="108">
        <v>375</v>
      </c>
      <c r="AC17" s="109" t="s">
        <v>107</v>
      </c>
      <c r="AD17" s="144" t="s">
        <v>116</v>
      </c>
      <c r="AE17" s="144" t="s">
        <v>107</v>
      </c>
      <c r="AF17" s="145">
        <f t="shared" si="1"/>
        <v>187</v>
      </c>
      <c r="AG17" s="146">
        <f t="shared" si="2"/>
        <v>176.07</v>
      </c>
      <c r="AH17" s="147">
        <f t="shared" si="3"/>
        <v>32925.089999999997</v>
      </c>
      <c r="AI17" s="148"/>
    </row>
    <row r="18" spans="1:35">
      <c r="A18" s="108">
        <v>2015</v>
      </c>
      <c r="B18" s="108">
        <v>66</v>
      </c>
      <c r="C18" s="109" t="s">
        <v>100</v>
      </c>
      <c r="D18" s="142" t="s">
        <v>118</v>
      </c>
      <c r="E18" s="109" t="s">
        <v>114</v>
      </c>
      <c r="F18" s="111"/>
      <c r="G18" s="112">
        <v>935.76</v>
      </c>
      <c r="H18" s="112">
        <v>168.74</v>
      </c>
      <c r="I18" s="141" t="s">
        <v>103</v>
      </c>
      <c r="J18" s="112">
        <f t="shared" si="0"/>
        <v>767.02</v>
      </c>
      <c r="K18" s="143" t="s">
        <v>97</v>
      </c>
      <c r="L18" s="108">
        <v>2015</v>
      </c>
      <c r="M18" s="108">
        <v>561</v>
      </c>
      <c r="N18" s="109" t="s">
        <v>119</v>
      </c>
      <c r="O18" s="111" t="s">
        <v>105</v>
      </c>
      <c r="P18" s="109" t="s">
        <v>106</v>
      </c>
      <c r="Q18" s="109" t="s">
        <v>97</v>
      </c>
      <c r="R18" s="108" t="s">
        <v>80</v>
      </c>
      <c r="S18" s="111" t="s">
        <v>80</v>
      </c>
      <c r="T18" s="108">
        <v>1010203</v>
      </c>
      <c r="U18" s="108">
        <v>140</v>
      </c>
      <c r="V18" s="108">
        <v>450</v>
      </c>
      <c r="W18" s="108">
        <v>7</v>
      </c>
      <c r="X18" s="113">
        <v>2015</v>
      </c>
      <c r="Y18" s="113">
        <v>71</v>
      </c>
      <c r="Z18" s="113">
        <v>0</v>
      </c>
      <c r="AA18" s="114" t="s">
        <v>107</v>
      </c>
      <c r="AB18" s="108">
        <v>376</v>
      </c>
      <c r="AC18" s="109" t="s">
        <v>107</v>
      </c>
      <c r="AD18" s="144" t="s">
        <v>120</v>
      </c>
      <c r="AE18" s="144" t="s">
        <v>107</v>
      </c>
      <c r="AF18" s="145">
        <f t="shared" si="1"/>
        <v>186</v>
      </c>
      <c r="AG18" s="146">
        <f t="shared" si="2"/>
        <v>767.02</v>
      </c>
      <c r="AH18" s="147">
        <f t="shared" si="3"/>
        <v>142665.72</v>
      </c>
      <c r="AI18" s="148"/>
    </row>
    <row r="19" spans="1:35">
      <c r="A19" s="108">
        <v>2015</v>
      </c>
      <c r="B19" s="108">
        <v>105</v>
      </c>
      <c r="C19" s="109" t="s">
        <v>121</v>
      </c>
      <c r="D19" s="142" t="s">
        <v>122</v>
      </c>
      <c r="E19" s="109" t="s">
        <v>123</v>
      </c>
      <c r="F19" s="111"/>
      <c r="G19" s="112">
        <v>76.34</v>
      </c>
      <c r="H19" s="112">
        <v>13.77</v>
      </c>
      <c r="I19" s="141" t="s">
        <v>103</v>
      </c>
      <c r="J19" s="112">
        <f t="shared" si="0"/>
        <v>62.570000000000007</v>
      </c>
      <c r="K19" s="143" t="s">
        <v>97</v>
      </c>
      <c r="L19" s="108">
        <v>2015</v>
      </c>
      <c r="M19" s="108">
        <v>1112</v>
      </c>
      <c r="N19" s="109" t="s">
        <v>124</v>
      </c>
      <c r="O19" s="111" t="s">
        <v>105</v>
      </c>
      <c r="P19" s="109" t="s">
        <v>106</v>
      </c>
      <c r="Q19" s="109" t="s">
        <v>97</v>
      </c>
      <c r="R19" s="108" t="s">
        <v>80</v>
      </c>
      <c r="S19" s="111" t="s">
        <v>80</v>
      </c>
      <c r="T19" s="108">
        <v>1080203</v>
      </c>
      <c r="U19" s="108">
        <v>2890</v>
      </c>
      <c r="V19" s="108">
        <v>7430</v>
      </c>
      <c r="W19" s="108">
        <v>99</v>
      </c>
      <c r="X19" s="113">
        <v>2015</v>
      </c>
      <c r="Y19" s="113">
        <v>112</v>
      </c>
      <c r="Z19" s="113">
        <v>0</v>
      </c>
      <c r="AA19" s="114" t="s">
        <v>107</v>
      </c>
      <c r="AB19" s="108">
        <v>365</v>
      </c>
      <c r="AC19" s="109" t="s">
        <v>107</v>
      </c>
      <c r="AD19" s="144" t="s">
        <v>125</v>
      </c>
      <c r="AE19" s="144" t="s">
        <v>107</v>
      </c>
      <c r="AF19" s="145">
        <f t="shared" si="1"/>
        <v>82</v>
      </c>
      <c r="AG19" s="146">
        <f t="shared" si="2"/>
        <v>62.570000000000007</v>
      </c>
      <c r="AH19" s="147">
        <f t="shared" si="3"/>
        <v>5130.7400000000007</v>
      </c>
      <c r="AI19" s="148"/>
    </row>
    <row r="20" spans="1:35">
      <c r="A20" s="108">
        <v>2015</v>
      </c>
      <c r="B20" s="108">
        <v>106</v>
      </c>
      <c r="C20" s="109" t="s">
        <v>121</v>
      </c>
      <c r="D20" s="142" t="s">
        <v>126</v>
      </c>
      <c r="E20" s="109" t="s">
        <v>123</v>
      </c>
      <c r="F20" s="111"/>
      <c r="G20" s="112">
        <v>76.34</v>
      </c>
      <c r="H20" s="112">
        <v>13.77</v>
      </c>
      <c r="I20" s="141" t="s">
        <v>103</v>
      </c>
      <c r="J20" s="112">
        <f t="shared" si="0"/>
        <v>62.570000000000007</v>
      </c>
      <c r="K20" s="143" t="s">
        <v>97</v>
      </c>
      <c r="L20" s="108">
        <v>2015</v>
      </c>
      <c r="M20" s="108">
        <v>1113</v>
      </c>
      <c r="N20" s="109" t="s">
        <v>124</v>
      </c>
      <c r="O20" s="111" t="s">
        <v>105</v>
      </c>
      <c r="P20" s="109" t="s">
        <v>106</v>
      </c>
      <c r="Q20" s="109" t="s">
        <v>97</v>
      </c>
      <c r="R20" s="108" t="s">
        <v>80</v>
      </c>
      <c r="S20" s="111" t="s">
        <v>80</v>
      </c>
      <c r="T20" s="108">
        <v>1080203</v>
      </c>
      <c r="U20" s="108">
        <v>2890</v>
      </c>
      <c r="V20" s="108">
        <v>7430</v>
      </c>
      <c r="W20" s="108">
        <v>99</v>
      </c>
      <c r="X20" s="113">
        <v>2015</v>
      </c>
      <c r="Y20" s="113">
        <v>113</v>
      </c>
      <c r="Z20" s="113">
        <v>0</v>
      </c>
      <c r="AA20" s="114" t="s">
        <v>107</v>
      </c>
      <c r="AB20" s="108">
        <v>366</v>
      </c>
      <c r="AC20" s="109" t="s">
        <v>107</v>
      </c>
      <c r="AD20" s="144" t="s">
        <v>125</v>
      </c>
      <c r="AE20" s="144" t="s">
        <v>107</v>
      </c>
      <c r="AF20" s="145">
        <f t="shared" si="1"/>
        <v>82</v>
      </c>
      <c r="AG20" s="146">
        <f t="shared" si="2"/>
        <v>62.570000000000007</v>
      </c>
      <c r="AH20" s="147">
        <f t="shared" si="3"/>
        <v>5130.7400000000007</v>
      </c>
      <c r="AI20" s="148"/>
    </row>
    <row r="21" spans="1:35">
      <c r="A21" s="108">
        <v>2015</v>
      </c>
      <c r="B21" s="108">
        <v>107</v>
      </c>
      <c r="C21" s="109" t="s">
        <v>121</v>
      </c>
      <c r="D21" s="142" t="s">
        <v>127</v>
      </c>
      <c r="E21" s="109" t="s">
        <v>123</v>
      </c>
      <c r="F21" s="111"/>
      <c r="G21" s="112">
        <v>137.63</v>
      </c>
      <c r="H21" s="112">
        <v>24.82</v>
      </c>
      <c r="I21" s="141" t="s">
        <v>103</v>
      </c>
      <c r="J21" s="112">
        <f t="shared" si="0"/>
        <v>112.81</v>
      </c>
      <c r="K21" s="143" t="s">
        <v>97</v>
      </c>
      <c r="L21" s="108">
        <v>2015</v>
      </c>
      <c r="M21" s="108">
        <v>1115</v>
      </c>
      <c r="N21" s="109" t="s">
        <v>124</v>
      </c>
      <c r="O21" s="111" t="s">
        <v>105</v>
      </c>
      <c r="P21" s="109" t="s">
        <v>106</v>
      </c>
      <c r="Q21" s="109" t="s">
        <v>97</v>
      </c>
      <c r="R21" s="108" t="s">
        <v>80</v>
      </c>
      <c r="S21" s="111" t="s">
        <v>80</v>
      </c>
      <c r="T21" s="108">
        <v>1080203</v>
      </c>
      <c r="U21" s="108">
        <v>2890</v>
      </c>
      <c r="V21" s="108">
        <v>7430</v>
      </c>
      <c r="W21" s="108">
        <v>99</v>
      </c>
      <c r="X21" s="113">
        <v>2015</v>
      </c>
      <c r="Y21" s="113">
        <v>114</v>
      </c>
      <c r="Z21" s="113">
        <v>0</v>
      </c>
      <c r="AA21" s="114" t="s">
        <v>107</v>
      </c>
      <c r="AB21" s="108">
        <v>367</v>
      </c>
      <c r="AC21" s="109" t="s">
        <v>107</v>
      </c>
      <c r="AD21" s="144" t="s">
        <v>125</v>
      </c>
      <c r="AE21" s="144" t="s">
        <v>107</v>
      </c>
      <c r="AF21" s="145">
        <f t="shared" si="1"/>
        <v>82</v>
      </c>
      <c r="AG21" s="146">
        <f t="shared" si="2"/>
        <v>112.81</v>
      </c>
      <c r="AH21" s="147">
        <f t="shared" si="3"/>
        <v>9250.42</v>
      </c>
      <c r="AI21" s="148"/>
    </row>
    <row r="22" spans="1:35">
      <c r="A22" s="108">
        <v>2015</v>
      </c>
      <c r="B22" s="108">
        <v>108</v>
      </c>
      <c r="C22" s="109" t="s">
        <v>121</v>
      </c>
      <c r="D22" s="142" t="s">
        <v>128</v>
      </c>
      <c r="E22" s="109" t="s">
        <v>123</v>
      </c>
      <c r="F22" s="111"/>
      <c r="G22" s="112">
        <v>152.91</v>
      </c>
      <c r="H22" s="112">
        <v>27.57</v>
      </c>
      <c r="I22" s="141" t="s">
        <v>103</v>
      </c>
      <c r="J22" s="112">
        <f t="shared" si="0"/>
        <v>125.34</v>
      </c>
      <c r="K22" s="143" t="s">
        <v>97</v>
      </c>
      <c r="L22" s="108">
        <v>2015</v>
      </c>
      <c r="M22" s="108">
        <v>1116</v>
      </c>
      <c r="N22" s="109" t="s">
        <v>124</v>
      </c>
      <c r="O22" s="111" t="s">
        <v>105</v>
      </c>
      <c r="P22" s="109" t="s">
        <v>106</v>
      </c>
      <c r="Q22" s="109" t="s">
        <v>97</v>
      </c>
      <c r="R22" s="108" t="s">
        <v>80</v>
      </c>
      <c r="S22" s="111" t="s">
        <v>80</v>
      </c>
      <c r="T22" s="108">
        <v>1080203</v>
      </c>
      <c r="U22" s="108">
        <v>2890</v>
      </c>
      <c r="V22" s="108">
        <v>7430</v>
      </c>
      <c r="W22" s="108">
        <v>99</v>
      </c>
      <c r="X22" s="113">
        <v>2015</v>
      </c>
      <c r="Y22" s="113">
        <v>115</v>
      </c>
      <c r="Z22" s="113">
        <v>0</v>
      </c>
      <c r="AA22" s="114" t="s">
        <v>107</v>
      </c>
      <c r="AB22" s="108">
        <v>368</v>
      </c>
      <c r="AC22" s="109" t="s">
        <v>107</v>
      </c>
      <c r="AD22" s="144" t="s">
        <v>125</v>
      </c>
      <c r="AE22" s="144" t="s">
        <v>107</v>
      </c>
      <c r="AF22" s="145">
        <f t="shared" si="1"/>
        <v>82</v>
      </c>
      <c r="AG22" s="146">
        <f t="shared" si="2"/>
        <v>125.34</v>
      </c>
      <c r="AH22" s="147">
        <f t="shared" si="3"/>
        <v>10277.880000000001</v>
      </c>
      <c r="AI22" s="148"/>
    </row>
    <row r="23" spans="1:35">
      <c r="A23" s="108">
        <v>2015</v>
      </c>
      <c r="B23" s="108">
        <v>114</v>
      </c>
      <c r="C23" s="109" t="s">
        <v>129</v>
      </c>
      <c r="D23" s="142" t="s">
        <v>130</v>
      </c>
      <c r="E23" s="109" t="s">
        <v>131</v>
      </c>
      <c r="F23" s="111" t="s">
        <v>132</v>
      </c>
      <c r="G23" s="112">
        <v>599.70000000000005</v>
      </c>
      <c r="H23" s="112">
        <v>108.14</v>
      </c>
      <c r="I23" s="141" t="s">
        <v>103</v>
      </c>
      <c r="J23" s="112">
        <f t="shared" si="0"/>
        <v>491.56000000000006</v>
      </c>
      <c r="K23" s="143" t="s">
        <v>75</v>
      </c>
      <c r="L23" s="108">
        <v>2015</v>
      </c>
      <c r="M23" s="108">
        <v>1191</v>
      </c>
      <c r="N23" s="109" t="s">
        <v>129</v>
      </c>
      <c r="O23" s="111" t="s">
        <v>133</v>
      </c>
      <c r="P23" s="109" t="s">
        <v>134</v>
      </c>
      <c r="Q23" s="109" t="s">
        <v>134</v>
      </c>
      <c r="R23" s="108" t="s">
        <v>80</v>
      </c>
      <c r="S23" s="111" t="s">
        <v>80</v>
      </c>
      <c r="T23" s="108">
        <v>2080201</v>
      </c>
      <c r="U23" s="108">
        <v>8330</v>
      </c>
      <c r="V23" s="108">
        <v>8330</v>
      </c>
      <c r="W23" s="108">
        <v>99</v>
      </c>
      <c r="X23" s="113">
        <v>2015</v>
      </c>
      <c r="Y23" s="113">
        <v>225</v>
      </c>
      <c r="Z23" s="113">
        <v>0</v>
      </c>
      <c r="AA23" s="114" t="s">
        <v>98</v>
      </c>
      <c r="AB23" s="108">
        <v>303</v>
      </c>
      <c r="AC23" s="109" t="s">
        <v>98</v>
      </c>
      <c r="AD23" s="144" t="s">
        <v>135</v>
      </c>
      <c r="AE23" s="144" t="s">
        <v>98</v>
      </c>
      <c r="AF23" s="145">
        <f t="shared" si="1"/>
        <v>13</v>
      </c>
      <c r="AG23" s="146">
        <f t="shared" si="2"/>
        <v>491.56000000000006</v>
      </c>
      <c r="AH23" s="147">
        <f t="shared" si="3"/>
        <v>6390.2800000000007</v>
      </c>
      <c r="AI23" s="148"/>
    </row>
    <row r="24" spans="1:35">
      <c r="A24" s="108">
        <v>2015</v>
      </c>
      <c r="B24" s="108">
        <v>119</v>
      </c>
      <c r="C24" s="109" t="s">
        <v>136</v>
      </c>
      <c r="D24" s="142" t="s">
        <v>137</v>
      </c>
      <c r="E24" s="109" t="s">
        <v>138</v>
      </c>
      <c r="F24" s="111"/>
      <c r="G24" s="112">
        <v>35.31</v>
      </c>
      <c r="H24" s="112">
        <v>3.21</v>
      </c>
      <c r="I24" s="141" t="s">
        <v>103</v>
      </c>
      <c r="J24" s="112">
        <f t="shared" si="0"/>
        <v>32.1</v>
      </c>
      <c r="K24" s="143" t="s">
        <v>97</v>
      </c>
      <c r="L24" s="108">
        <v>2015</v>
      </c>
      <c r="M24" s="108">
        <v>1240</v>
      </c>
      <c r="N24" s="109" t="s">
        <v>136</v>
      </c>
      <c r="O24" s="111" t="s">
        <v>139</v>
      </c>
      <c r="P24" s="109" t="s">
        <v>140</v>
      </c>
      <c r="Q24" s="109" t="s">
        <v>97</v>
      </c>
      <c r="R24" s="108" t="s">
        <v>80</v>
      </c>
      <c r="S24" s="111" t="s">
        <v>80</v>
      </c>
      <c r="T24" s="108">
        <v>1010203</v>
      </c>
      <c r="U24" s="108">
        <v>140</v>
      </c>
      <c r="V24" s="108">
        <v>450</v>
      </c>
      <c r="W24" s="108">
        <v>6</v>
      </c>
      <c r="X24" s="113">
        <v>2015</v>
      </c>
      <c r="Y24" s="113">
        <v>148</v>
      </c>
      <c r="Z24" s="113">
        <v>0</v>
      </c>
      <c r="AA24" s="114" t="s">
        <v>98</v>
      </c>
      <c r="AB24" s="108">
        <v>308</v>
      </c>
      <c r="AC24" s="109" t="s">
        <v>98</v>
      </c>
      <c r="AD24" s="144" t="s">
        <v>141</v>
      </c>
      <c r="AE24" s="144" t="s">
        <v>98</v>
      </c>
      <c r="AF24" s="145">
        <f t="shared" si="1"/>
        <v>-2</v>
      </c>
      <c r="AG24" s="146">
        <f t="shared" si="2"/>
        <v>32.1</v>
      </c>
      <c r="AH24" s="147">
        <f t="shared" si="3"/>
        <v>-64.2</v>
      </c>
      <c r="AI24" s="148"/>
    </row>
    <row r="25" spans="1:35">
      <c r="A25" s="108">
        <v>2015</v>
      </c>
      <c r="B25" s="108">
        <v>120</v>
      </c>
      <c r="C25" s="109" t="s">
        <v>136</v>
      </c>
      <c r="D25" s="142" t="s">
        <v>142</v>
      </c>
      <c r="E25" s="109" t="s">
        <v>138</v>
      </c>
      <c r="F25" s="111"/>
      <c r="G25" s="112">
        <v>486.17</v>
      </c>
      <c r="H25" s="112">
        <v>40.19</v>
      </c>
      <c r="I25" s="141" t="s">
        <v>103</v>
      </c>
      <c r="J25" s="112">
        <f t="shared" si="0"/>
        <v>445.98</v>
      </c>
      <c r="K25" s="143" t="s">
        <v>97</v>
      </c>
      <c r="L25" s="108">
        <v>2015</v>
      </c>
      <c r="M25" s="108">
        <v>1226</v>
      </c>
      <c r="N25" s="109" t="s">
        <v>136</v>
      </c>
      <c r="O25" s="111" t="s">
        <v>139</v>
      </c>
      <c r="P25" s="109" t="s">
        <v>140</v>
      </c>
      <c r="Q25" s="109" t="s">
        <v>97</v>
      </c>
      <c r="R25" s="108" t="s">
        <v>80</v>
      </c>
      <c r="S25" s="111" t="s">
        <v>80</v>
      </c>
      <c r="T25" s="108">
        <v>1010203</v>
      </c>
      <c r="U25" s="108">
        <v>140</v>
      </c>
      <c r="V25" s="108">
        <v>450</v>
      </c>
      <c r="W25" s="108">
        <v>6</v>
      </c>
      <c r="X25" s="113">
        <v>2015</v>
      </c>
      <c r="Y25" s="113">
        <v>149</v>
      </c>
      <c r="Z25" s="113">
        <v>0</v>
      </c>
      <c r="AA25" s="114" t="s">
        <v>98</v>
      </c>
      <c r="AB25" s="108">
        <v>309</v>
      </c>
      <c r="AC25" s="109" t="s">
        <v>98</v>
      </c>
      <c r="AD25" s="144" t="s">
        <v>141</v>
      </c>
      <c r="AE25" s="144" t="s">
        <v>98</v>
      </c>
      <c r="AF25" s="145">
        <f t="shared" si="1"/>
        <v>-2</v>
      </c>
      <c r="AG25" s="146">
        <f t="shared" si="2"/>
        <v>445.98</v>
      </c>
      <c r="AH25" s="147">
        <f t="shared" si="3"/>
        <v>-891.96</v>
      </c>
      <c r="AI25" s="148"/>
    </row>
    <row r="26" spans="1:35">
      <c r="A26" s="108">
        <v>2015</v>
      </c>
      <c r="B26" s="108">
        <v>121</v>
      </c>
      <c r="C26" s="109" t="s">
        <v>136</v>
      </c>
      <c r="D26" s="142" t="s">
        <v>143</v>
      </c>
      <c r="E26" s="109" t="s">
        <v>138</v>
      </c>
      <c r="F26" s="111"/>
      <c r="G26" s="112">
        <v>35.31</v>
      </c>
      <c r="H26" s="112">
        <v>3.21</v>
      </c>
      <c r="I26" s="141" t="s">
        <v>103</v>
      </c>
      <c r="J26" s="112">
        <f t="shared" si="0"/>
        <v>32.1</v>
      </c>
      <c r="K26" s="143" t="s">
        <v>97</v>
      </c>
      <c r="L26" s="108">
        <v>2015</v>
      </c>
      <c r="M26" s="108">
        <v>1239</v>
      </c>
      <c r="N26" s="109" t="s">
        <v>136</v>
      </c>
      <c r="O26" s="111" t="s">
        <v>139</v>
      </c>
      <c r="P26" s="109" t="s">
        <v>140</v>
      </c>
      <c r="Q26" s="109" t="s">
        <v>97</v>
      </c>
      <c r="R26" s="108" t="s">
        <v>80</v>
      </c>
      <c r="S26" s="111" t="s">
        <v>80</v>
      </c>
      <c r="T26" s="108">
        <v>1010203</v>
      </c>
      <c r="U26" s="108">
        <v>140</v>
      </c>
      <c r="V26" s="108">
        <v>450</v>
      </c>
      <c r="W26" s="108">
        <v>6</v>
      </c>
      <c r="X26" s="113">
        <v>2015</v>
      </c>
      <c r="Y26" s="113">
        <v>150</v>
      </c>
      <c r="Z26" s="113">
        <v>0</v>
      </c>
      <c r="AA26" s="114" t="s">
        <v>98</v>
      </c>
      <c r="AB26" s="108">
        <v>310</v>
      </c>
      <c r="AC26" s="109" t="s">
        <v>98</v>
      </c>
      <c r="AD26" s="144" t="s">
        <v>141</v>
      </c>
      <c r="AE26" s="144" t="s">
        <v>98</v>
      </c>
      <c r="AF26" s="145">
        <f t="shared" si="1"/>
        <v>-2</v>
      </c>
      <c r="AG26" s="146">
        <f t="shared" si="2"/>
        <v>32.1</v>
      </c>
      <c r="AH26" s="147">
        <f t="shared" si="3"/>
        <v>-64.2</v>
      </c>
      <c r="AI26" s="148"/>
    </row>
    <row r="27" spans="1:35">
      <c r="A27" s="108">
        <v>2015</v>
      </c>
      <c r="B27" s="108">
        <v>122</v>
      </c>
      <c r="C27" s="109" t="s">
        <v>136</v>
      </c>
      <c r="D27" s="142" t="s">
        <v>144</v>
      </c>
      <c r="E27" s="109" t="s">
        <v>145</v>
      </c>
      <c r="F27" s="111" t="s">
        <v>146</v>
      </c>
      <c r="G27" s="112">
        <v>103.7</v>
      </c>
      <c r="H27" s="112">
        <v>18.7</v>
      </c>
      <c r="I27" s="141" t="s">
        <v>103</v>
      </c>
      <c r="J27" s="112">
        <f t="shared" si="0"/>
        <v>85</v>
      </c>
      <c r="K27" s="143" t="s">
        <v>97</v>
      </c>
      <c r="L27" s="108">
        <v>2015</v>
      </c>
      <c r="M27" s="108">
        <v>1237</v>
      </c>
      <c r="N27" s="109" t="s">
        <v>136</v>
      </c>
      <c r="O27" s="111" t="s">
        <v>147</v>
      </c>
      <c r="P27" s="109" t="s">
        <v>148</v>
      </c>
      <c r="Q27" s="109" t="s">
        <v>97</v>
      </c>
      <c r="R27" s="108" t="s">
        <v>80</v>
      </c>
      <c r="S27" s="111" t="s">
        <v>80</v>
      </c>
      <c r="T27" s="108">
        <v>1010203</v>
      </c>
      <c r="U27" s="108">
        <v>140</v>
      </c>
      <c r="V27" s="108">
        <v>450</v>
      </c>
      <c r="W27" s="108">
        <v>2</v>
      </c>
      <c r="X27" s="113">
        <v>2015</v>
      </c>
      <c r="Y27" s="113">
        <v>151</v>
      </c>
      <c r="Z27" s="113">
        <v>0</v>
      </c>
      <c r="AA27" s="114" t="s">
        <v>98</v>
      </c>
      <c r="AB27" s="108">
        <v>307</v>
      </c>
      <c r="AC27" s="109" t="s">
        <v>98</v>
      </c>
      <c r="AD27" s="144" t="s">
        <v>149</v>
      </c>
      <c r="AE27" s="144" t="s">
        <v>98</v>
      </c>
      <c r="AF27" s="145">
        <f t="shared" si="1"/>
        <v>1</v>
      </c>
      <c r="AG27" s="146">
        <f t="shared" si="2"/>
        <v>85</v>
      </c>
      <c r="AH27" s="147">
        <f t="shared" si="3"/>
        <v>85</v>
      </c>
      <c r="AI27" s="148"/>
    </row>
    <row r="28" spans="1:35">
      <c r="A28" s="108">
        <v>2015</v>
      </c>
      <c r="B28" s="108">
        <v>127</v>
      </c>
      <c r="C28" s="109" t="s">
        <v>150</v>
      </c>
      <c r="D28" s="142" t="s">
        <v>151</v>
      </c>
      <c r="E28" s="109" t="s">
        <v>152</v>
      </c>
      <c r="F28" s="111" t="s">
        <v>153</v>
      </c>
      <c r="G28" s="112">
        <v>36.6</v>
      </c>
      <c r="H28" s="112">
        <v>6.6</v>
      </c>
      <c r="I28" s="141" t="s">
        <v>103</v>
      </c>
      <c r="J28" s="112">
        <f t="shared" si="0"/>
        <v>30</v>
      </c>
      <c r="K28" s="143" t="s">
        <v>154</v>
      </c>
      <c r="L28" s="108">
        <v>2015</v>
      </c>
      <c r="M28" s="108">
        <v>1225</v>
      </c>
      <c r="N28" s="109" t="s">
        <v>136</v>
      </c>
      <c r="O28" s="111" t="s">
        <v>155</v>
      </c>
      <c r="P28" s="109" t="s">
        <v>156</v>
      </c>
      <c r="Q28" s="109" t="s">
        <v>97</v>
      </c>
      <c r="R28" s="108" t="s">
        <v>80</v>
      </c>
      <c r="S28" s="111" t="s">
        <v>80</v>
      </c>
      <c r="T28" s="108">
        <v>1010203</v>
      </c>
      <c r="U28" s="108">
        <v>140</v>
      </c>
      <c r="V28" s="108">
        <v>450</v>
      </c>
      <c r="W28" s="108">
        <v>4</v>
      </c>
      <c r="X28" s="113">
        <v>2015</v>
      </c>
      <c r="Y28" s="113">
        <v>159</v>
      </c>
      <c r="Z28" s="113">
        <v>0</v>
      </c>
      <c r="AA28" s="114" t="s">
        <v>98</v>
      </c>
      <c r="AB28" s="108">
        <v>302</v>
      </c>
      <c r="AC28" s="109" t="s">
        <v>98</v>
      </c>
      <c r="AD28" s="144" t="s">
        <v>149</v>
      </c>
      <c r="AE28" s="144" t="s">
        <v>98</v>
      </c>
      <c r="AF28" s="145">
        <f t="shared" si="1"/>
        <v>1</v>
      </c>
      <c r="AG28" s="146">
        <f t="shared" si="2"/>
        <v>30</v>
      </c>
      <c r="AH28" s="147">
        <f t="shared" si="3"/>
        <v>30</v>
      </c>
      <c r="AI28" s="148"/>
    </row>
    <row r="29" spans="1:35">
      <c r="A29" s="108">
        <v>2015</v>
      </c>
      <c r="B29" s="108">
        <v>132</v>
      </c>
      <c r="C29" s="109" t="s">
        <v>150</v>
      </c>
      <c r="D29" s="142" t="s">
        <v>157</v>
      </c>
      <c r="E29" s="109" t="s">
        <v>158</v>
      </c>
      <c r="F29" s="111" t="s">
        <v>159</v>
      </c>
      <c r="G29" s="112">
        <v>342.58</v>
      </c>
      <c r="H29" s="112">
        <v>61.78</v>
      </c>
      <c r="I29" s="141" t="s">
        <v>103</v>
      </c>
      <c r="J29" s="112">
        <f t="shared" si="0"/>
        <v>280.79999999999995</v>
      </c>
      <c r="K29" s="143" t="s">
        <v>160</v>
      </c>
      <c r="L29" s="108">
        <v>2015</v>
      </c>
      <c r="M29" s="108">
        <v>1287</v>
      </c>
      <c r="N29" s="109" t="s">
        <v>158</v>
      </c>
      <c r="O29" s="111" t="s">
        <v>161</v>
      </c>
      <c r="P29" s="109" t="s">
        <v>162</v>
      </c>
      <c r="Q29" s="109" t="s">
        <v>97</v>
      </c>
      <c r="R29" s="108" t="s">
        <v>80</v>
      </c>
      <c r="S29" s="111" t="s">
        <v>80</v>
      </c>
      <c r="T29" s="108">
        <v>1010403</v>
      </c>
      <c r="U29" s="108">
        <v>360</v>
      </c>
      <c r="V29" s="108">
        <v>1400</v>
      </c>
      <c r="W29" s="108">
        <v>1</v>
      </c>
      <c r="X29" s="113">
        <v>2015</v>
      </c>
      <c r="Y29" s="113">
        <v>162</v>
      </c>
      <c r="Z29" s="113">
        <v>0</v>
      </c>
      <c r="AA29" s="114" t="s">
        <v>98</v>
      </c>
      <c r="AB29" s="108">
        <v>304</v>
      </c>
      <c r="AC29" s="109" t="s">
        <v>98</v>
      </c>
      <c r="AD29" s="144" t="s">
        <v>163</v>
      </c>
      <c r="AE29" s="144" t="s">
        <v>98</v>
      </c>
      <c r="AF29" s="145">
        <f t="shared" si="1"/>
        <v>-60</v>
      </c>
      <c r="AG29" s="146">
        <f t="shared" si="2"/>
        <v>280.79999999999995</v>
      </c>
      <c r="AH29" s="147">
        <f t="shared" si="3"/>
        <v>-16847.999999999996</v>
      </c>
      <c r="AI29" s="148"/>
    </row>
    <row r="30" spans="1:35">
      <c r="A30" s="108">
        <v>2015</v>
      </c>
      <c r="B30" s="108">
        <v>133</v>
      </c>
      <c r="C30" s="109" t="s">
        <v>150</v>
      </c>
      <c r="D30" s="142" t="s">
        <v>164</v>
      </c>
      <c r="E30" s="109" t="s">
        <v>158</v>
      </c>
      <c r="F30" s="111" t="s">
        <v>159</v>
      </c>
      <c r="G30" s="112">
        <v>2196</v>
      </c>
      <c r="H30" s="112">
        <v>396</v>
      </c>
      <c r="I30" s="141" t="s">
        <v>103</v>
      </c>
      <c r="J30" s="112">
        <f t="shared" si="0"/>
        <v>1800</v>
      </c>
      <c r="K30" s="143" t="s">
        <v>160</v>
      </c>
      <c r="L30" s="108">
        <v>2015</v>
      </c>
      <c r="M30" s="108">
        <v>1286</v>
      </c>
      <c r="N30" s="109" t="s">
        <v>158</v>
      </c>
      <c r="O30" s="111" t="s">
        <v>161</v>
      </c>
      <c r="P30" s="109" t="s">
        <v>162</v>
      </c>
      <c r="Q30" s="109" t="s">
        <v>97</v>
      </c>
      <c r="R30" s="108" t="s">
        <v>80</v>
      </c>
      <c r="S30" s="111" t="s">
        <v>80</v>
      </c>
      <c r="T30" s="108">
        <v>1010403</v>
      </c>
      <c r="U30" s="108">
        <v>360</v>
      </c>
      <c r="V30" s="108">
        <v>1400</v>
      </c>
      <c r="W30" s="108">
        <v>1</v>
      </c>
      <c r="X30" s="113">
        <v>2015</v>
      </c>
      <c r="Y30" s="113">
        <v>163</v>
      </c>
      <c r="Z30" s="113">
        <v>0</v>
      </c>
      <c r="AA30" s="114" t="s">
        <v>98</v>
      </c>
      <c r="AB30" s="108">
        <v>305</v>
      </c>
      <c r="AC30" s="109" t="s">
        <v>98</v>
      </c>
      <c r="AD30" s="144" t="s">
        <v>163</v>
      </c>
      <c r="AE30" s="144" t="s">
        <v>98</v>
      </c>
      <c r="AF30" s="145">
        <f t="shared" si="1"/>
        <v>-60</v>
      </c>
      <c r="AG30" s="146">
        <f t="shared" si="2"/>
        <v>1800</v>
      </c>
      <c r="AH30" s="147">
        <f t="shared" si="3"/>
        <v>-108000</v>
      </c>
      <c r="AI30" s="148"/>
    </row>
    <row r="31" spans="1:35">
      <c r="A31" s="108">
        <v>2015</v>
      </c>
      <c r="B31" s="108">
        <v>134</v>
      </c>
      <c r="C31" s="109" t="s">
        <v>150</v>
      </c>
      <c r="D31" s="142" t="s">
        <v>165</v>
      </c>
      <c r="E31" s="109" t="s">
        <v>166</v>
      </c>
      <c r="F31" s="111" t="s">
        <v>167</v>
      </c>
      <c r="G31" s="112">
        <v>64.28</v>
      </c>
      <c r="H31" s="112">
        <v>11.52</v>
      </c>
      <c r="I31" s="141" t="s">
        <v>103</v>
      </c>
      <c r="J31" s="112">
        <f t="shared" si="0"/>
        <v>52.760000000000005</v>
      </c>
      <c r="K31" s="143" t="s">
        <v>168</v>
      </c>
      <c r="L31" s="108">
        <v>2015</v>
      </c>
      <c r="M31" s="108">
        <v>1334</v>
      </c>
      <c r="N31" s="109" t="s">
        <v>169</v>
      </c>
      <c r="O31" s="111" t="s">
        <v>170</v>
      </c>
      <c r="P31" s="109" t="s">
        <v>171</v>
      </c>
      <c r="Q31" s="109" t="s">
        <v>97</v>
      </c>
      <c r="R31" s="108" t="s">
        <v>80</v>
      </c>
      <c r="S31" s="111" t="s">
        <v>80</v>
      </c>
      <c r="T31" s="108">
        <v>1010203</v>
      </c>
      <c r="U31" s="108">
        <v>140</v>
      </c>
      <c r="V31" s="108">
        <v>450</v>
      </c>
      <c r="W31" s="108">
        <v>4</v>
      </c>
      <c r="X31" s="113">
        <v>2015</v>
      </c>
      <c r="Y31" s="113">
        <v>145</v>
      </c>
      <c r="Z31" s="113">
        <v>0</v>
      </c>
      <c r="AA31" s="114" t="s">
        <v>107</v>
      </c>
      <c r="AB31" s="108">
        <v>377</v>
      </c>
      <c r="AC31" s="109" t="s">
        <v>107</v>
      </c>
      <c r="AD31" s="144" t="s">
        <v>172</v>
      </c>
      <c r="AE31" s="144" t="s">
        <v>107</v>
      </c>
      <c r="AF31" s="145">
        <f t="shared" si="1"/>
        <v>41</v>
      </c>
      <c r="AG31" s="146">
        <f t="shared" si="2"/>
        <v>52.760000000000005</v>
      </c>
      <c r="AH31" s="147">
        <f t="shared" si="3"/>
        <v>2163.1600000000003</v>
      </c>
      <c r="AI31" s="148"/>
    </row>
    <row r="32" spans="1:35">
      <c r="A32" s="108">
        <v>2015</v>
      </c>
      <c r="B32" s="108">
        <v>139</v>
      </c>
      <c r="C32" s="109" t="s">
        <v>150</v>
      </c>
      <c r="D32" s="142" t="s">
        <v>173</v>
      </c>
      <c r="E32" s="109" t="s">
        <v>174</v>
      </c>
      <c r="F32" s="111" t="s">
        <v>175</v>
      </c>
      <c r="G32" s="112">
        <v>6859.71</v>
      </c>
      <c r="H32" s="112">
        <v>1237</v>
      </c>
      <c r="I32" s="141" t="s">
        <v>103</v>
      </c>
      <c r="J32" s="112">
        <f t="shared" si="0"/>
        <v>5622.71</v>
      </c>
      <c r="K32" s="143" t="s">
        <v>97</v>
      </c>
      <c r="L32" s="108">
        <v>2015</v>
      </c>
      <c r="M32" s="108">
        <v>1203</v>
      </c>
      <c r="N32" s="109" t="s">
        <v>176</v>
      </c>
      <c r="O32" s="111" t="s">
        <v>177</v>
      </c>
      <c r="P32" s="109" t="s">
        <v>178</v>
      </c>
      <c r="Q32" s="109" t="s">
        <v>97</v>
      </c>
      <c r="R32" s="108" t="s">
        <v>80</v>
      </c>
      <c r="S32" s="111" t="s">
        <v>80</v>
      </c>
      <c r="T32" s="108">
        <v>2090106</v>
      </c>
      <c r="U32" s="108">
        <v>8580</v>
      </c>
      <c r="V32" s="108">
        <v>9660</v>
      </c>
      <c r="W32" s="108">
        <v>99</v>
      </c>
      <c r="X32" s="113">
        <v>2014</v>
      </c>
      <c r="Y32" s="113">
        <v>374</v>
      </c>
      <c r="Z32" s="113">
        <v>0</v>
      </c>
      <c r="AA32" s="114" t="s">
        <v>97</v>
      </c>
      <c r="AB32" s="108">
        <v>346</v>
      </c>
      <c r="AC32" s="109" t="s">
        <v>179</v>
      </c>
      <c r="AD32" s="144" t="s">
        <v>180</v>
      </c>
      <c r="AE32" s="144" t="s">
        <v>179</v>
      </c>
      <c r="AF32" s="145">
        <f t="shared" si="1"/>
        <v>54</v>
      </c>
      <c r="AG32" s="146">
        <f t="shared" si="2"/>
        <v>5622.71</v>
      </c>
      <c r="AH32" s="147">
        <f t="shared" si="3"/>
        <v>303626.34000000003</v>
      </c>
      <c r="AI32" s="148"/>
    </row>
    <row r="33" spans="1:35">
      <c r="A33" s="108">
        <v>2015</v>
      </c>
      <c r="B33" s="108">
        <v>140</v>
      </c>
      <c r="C33" s="109" t="s">
        <v>98</v>
      </c>
      <c r="D33" s="142" t="s">
        <v>181</v>
      </c>
      <c r="E33" s="109" t="s">
        <v>182</v>
      </c>
      <c r="F33" s="111" t="s">
        <v>183</v>
      </c>
      <c r="G33" s="112">
        <v>558.02</v>
      </c>
      <c r="H33" s="112">
        <v>100.63</v>
      </c>
      <c r="I33" s="141" t="s">
        <v>103</v>
      </c>
      <c r="J33" s="112">
        <f t="shared" si="0"/>
        <v>457.39</v>
      </c>
      <c r="K33" s="143" t="s">
        <v>97</v>
      </c>
      <c r="L33" s="108">
        <v>2015</v>
      </c>
      <c r="M33" s="108">
        <v>1406</v>
      </c>
      <c r="N33" s="109" t="s">
        <v>149</v>
      </c>
      <c r="O33" s="111" t="s">
        <v>184</v>
      </c>
      <c r="P33" s="109" t="s">
        <v>185</v>
      </c>
      <c r="Q33" s="109" t="s">
        <v>185</v>
      </c>
      <c r="R33" s="108" t="s">
        <v>80</v>
      </c>
      <c r="S33" s="111" t="s">
        <v>80</v>
      </c>
      <c r="T33" s="108">
        <v>1010203</v>
      </c>
      <c r="U33" s="108">
        <v>140</v>
      </c>
      <c r="V33" s="108">
        <v>450</v>
      </c>
      <c r="W33" s="108">
        <v>2</v>
      </c>
      <c r="X33" s="113">
        <v>2015</v>
      </c>
      <c r="Y33" s="113">
        <v>166</v>
      </c>
      <c r="Z33" s="113">
        <v>0</v>
      </c>
      <c r="AA33" s="114" t="s">
        <v>186</v>
      </c>
      <c r="AB33" s="108">
        <v>448</v>
      </c>
      <c r="AC33" s="109" t="s">
        <v>187</v>
      </c>
      <c r="AD33" s="144" t="s">
        <v>188</v>
      </c>
      <c r="AE33" s="144" t="s">
        <v>187</v>
      </c>
      <c r="AF33" s="145">
        <f t="shared" si="1"/>
        <v>13</v>
      </c>
      <c r="AG33" s="146">
        <f t="shared" si="2"/>
        <v>457.39</v>
      </c>
      <c r="AH33" s="147">
        <f t="shared" si="3"/>
        <v>5946.07</v>
      </c>
      <c r="AI33" s="148"/>
    </row>
    <row r="34" spans="1:35">
      <c r="A34" s="108">
        <v>2015</v>
      </c>
      <c r="B34" s="108">
        <v>143</v>
      </c>
      <c r="C34" s="109" t="s">
        <v>189</v>
      </c>
      <c r="D34" s="142" t="s">
        <v>190</v>
      </c>
      <c r="E34" s="109" t="s">
        <v>191</v>
      </c>
      <c r="F34" s="111"/>
      <c r="G34" s="112">
        <v>874.99</v>
      </c>
      <c r="H34" s="112">
        <v>166.85</v>
      </c>
      <c r="I34" s="141" t="s">
        <v>103</v>
      </c>
      <c r="J34" s="112">
        <f t="shared" si="0"/>
        <v>708.14</v>
      </c>
      <c r="K34" s="143" t="s">
        <v>97</v>
      </c>
      <c r="L34" s="108">
        <v>2015</v>
      </c>
      <c r="M34" s="108">
        <v>1224</v>
      </c>
      <c r="N34" s="109" t="s">
        <v>136</v>
      </c>
      <c r="O34" s="111" t="s">
        <v>192</v>
      </c>
      <c r="P34" s="109" t="s">
        <v>193</v>
      </c>
      <c r="Q34" s="109" t="s">
        <v>97</v>
      </c>
      <c r="R34" s="108" t="s">
        <v>80</v>
      </c>
      <c r="S34" s="111" t="s">
        <v>80</v>
      </c>
      <c r="T34" s="108">
        <v>1010203</v>
      </c>
      <c r="U34" s="108">
        <v>140</v>
      </c>
      <c r="V34" s="108">
        <v>450</v>
      </c>
      <c r="W34" s="108">
        <v>5</v>
      </c>
      <c r="X34" s="113">
        <v>2015</v>
      </c>
      <c r="Y34" s="113">
        <v>210</v>
      </c>
      <c r="Z34" s="113">
        <v>0</v>
      </c>
      <c r="AA34" s="114" t="s">
        <v>97</v>
      </c>
      <c r="AB34" s="108">
        <v>378</v>
      </c>
      <c r="AC34" s="109" t="s">
        <v>194</v>
      </c>
      <c r="AD34" s="144" t="s">
        <v>182</v>
      </c>
      <c r="AE34" s="144" t="s">
        <v>194</v>
      </c>
      <c r="AF34" s="145">
        <f t="shared" si="1"/>
        <v>59</v>
      </c>
      <c r="AG34" s="146">
        <f t="shared" si="2"/>
        <v>708.14</v>
      </c>
      <c r="AH34" s="147">
        <f t="shared" si="3"/>
        <v>41780.26</v>
      </c>
      <c r="AI34" s="148"/>
    </row>
    <row r="35" spans="1:35">
      <c r="A35" s="108">
        <v>2015</v>
      </c>
      <c r="B35" s="108">
        <v>147</v>
      </c>
      <c r="C35" s="109" t="s">
        <v>81</v>
      </c>
      <c r="D35" s="142" t="s">
        <v>195</v>
      </c>
      <c r="E35" s="109" t="s">
        <v>196</v>
      </c>
      <c r="F35" s="111" t="s">
        <v>197</v>
      </c>
      <c r="G35" s="112">
        <v>94.86</v>
      </c>
      <c r="H35" s="112">
        <v>17.11</v>
      </c>
      <c r="I35" s="141" t="s">
        <v>74</v>
      </c>
      <c r="J35" s="112">
        <f t="shared" si="0"/>
        <v>94.86</v>
      </c>
      <c r="K35" s="143" t="s">
        <v>75</v>
      </c>
      <c r="L35" s="108">
        <v>2014</v>
      </c>
      <c r="M35" s="108">
        <v>1363</v>
      </c>
      <c r="N35" s="109" t="s">
        <v>198</v>
      </c>
      <c r="O35" s="111" t="s">
        <v>77</v>
      </c>
      <c r="P35" s="109" t="s">
        <v>78</v>
      </c>
      <c r="Q35" s="109" t="s">
        <v>79</v>
      </c>
      <c r="R35" s="108" t="s">
        <v>80</v>
      </c>
      <c r="S35" s="111" t="s">
        <v>80</v>
      </c>
      <c r="T35" s="108">
        <v>1080203</v>
      </c>
      <c r="U35" s="108">
        <v>2890</v>
      </c>
      <c r="V35" s="108">
        <v>7430</v>
      </c>
      <c r="W35" s="108">
        <v>99</v>
      </c>
      <c r="X35" s="113">
        <v>2015</v>
      </c>
      <c r="Y35" s="113">
        <v>198</v>
      </c>
      <c r="Z35" s="113">
        <v>0</v>
      </c>
      <c r="AA35" s="114" t="s">
        <v>81</v>
      </c>
      <c r="AB35" s="108">
        <v>311</v>
      </c>
      <c r="AC35" s="109" t="s">
        <v>81</v>
      </c>
      <c r="AD35" s="144" t="s">
        <v>199</v>
      </c>
      <c r="AE35" s="144" t="s">
        <v>81</v>
      </c>
      <c r="AF35" s="145">
        <f t="shared" si="1"/>
        <v>251</v>
      </c>
      <c r="AG35" s="146">
        <f t="shared" si="2"/>
        <v>94.86</v>
      </c>
      <c r="AH35" s="147">
        <f t="shared" si="3"/>
        <v>23809.86</v>
      </c>
      <c r="AI35" s="148"/>
    </row>
    <row r="36" spans="1:35">
      <c r="A36" s="108">
        <v>2015</v>
      </c>
      <c r="B36" s="108">
        <v>148</v>
      </c>
      <c r="C36" s="109" t="s">
        <v>81</v>
      </c>
      <c r="D36" s="142" t="s">
        <v>200</v>
      </c>
      <c r="E36" s="109" t="s">
        <v>198</v>
      </c>
      <c r="F36" s="111" t="s">
        <v>201</v>
      </c>
      <c r="G36" s="112">
        <v>1450.9</v>
      </c>
      <c r="H36" s="112">
        <v>131.9</v>
      </c>
      <c r="I36" s="141" t="s">
        <v>74</v>
      </c>
      <c r="J36" s="112">
        <f t="shared" si="0"/>
        <v>1450.9</v>
      </c>
      <c r="K36" s="143" t="s">
        <v>97</v>
      </c>
      <c r="L36" s="108">
        <v>2015</v>
      </c>
      <c r="M36" s="108">
        <v>64</v>
      </c>
      <c r="N36" s="109" t="s">
        <v>202</v>
      </c>
      <c r="O36" s="111" t="s">
        <v>77</v>
      </c>
      <c r="P36" s="109" t="s">
        <v>78</v>
      </c>
      <c r="Q36" s="109" t="s">
        <v>79</v>
      </c>
      <c r="R36" s="108" t="s">
        <v>80</v>
      </c>
      <c r="S36" s="111" t="s">
        <v>80</v>
      </c>
      <c r="T36" s="108">
        <v>2080101</v>
      </c>
      <c r="U36" s="108">
        <v>8230</v>
      </c>
      <c r="V36" s="108">
        <v>11855</v>
      </c>
      <c r="W36" s="108">
        <v>2</v>
      </c>
      <c r="X36" s="113">
        <v>2014</v>
      </c>
      <c r="Y36" s="113">
        <v>13</v>
      </c>
      <c r="Z36" s="113">
        <v>0</v>
      </c>
      <c r="AA36" s="114" t="s">
        <v>81</v>
      </c>
      <c r="AB36" s="108">
        <v>400</v>
      </c>
      <c r="AC36" s="109" t="s">
        <v>203</v>
      </c>
      <c r="AD36" s="144" t="s">
        <v>204</v>
      </c>
      <c r="AE36" s="144" t="s">
        <v>203</v>
      </c>
      <c r="AF36" s="145">
        <f t="shared" si="1"/>
        <v>286</v>
      </c>
      <c r="AG36" s="146">
        <f t="shared" si="2"/>
        <v>1450.9</v>
      </c>
      <c r="AH36" s="147">
        <f t="shared" si="3"/>
        <v>414957.4</v>
      </c>
      <c r="AI36" s="148"/>
    </row>
    <row r="37" spans="1:35">
      <c r="A37" s="108">
        <v>2015</v>
      </c>
      <c r="B37" s="108">
        <v>149</v>
      </c>
      <c r="C37" s="109" t="s">
        <v>81</v>
      </c>
      <c r="D37" s="142" t="s">
        <v>205</v>
      </c>
      <c r="E37" s="109" t="s">
        <v>198</v>
      </c>
      <c r="F37" s="111" t="s">
        <v>206</v>
      </c>
      <c r="G37" s="112">
        <v>94.86</v>
      </c>
      <c r="H37" s="112">
        <v>17.11</v>
      </c>
      <c r="I37" s="141" t="s">
        <v>74</v>
      </c>
      <c r="J37" s="112">
        <f t="shared" si="0"/>
        <v>94.86</v>
      </c>
      <c r="K37" s="143" t="s">
        <v>75</v>
      </c>
      <c r="L37" s="108">
        <v>2015</v>
      </c>
      <c r="M37" s="108">
        <v>65</v>
      </c>
      <c r="N37" s="109" t="s">
        <v>202</v>
      </c>
      <c r="O37" s="111" t="s">
        <v>77</v>
      </c>
      <c r="P37" s="109" t="s">
        <v>78</v>
      </c>
      <c r="Q37" s="109" t="s">
        <v>79</v>
      </c>
      <c r="R37" s="108" t="s">
        <v>80</v>
      </c>
      <c r="S37" s="111" t="s">
        <v>80</v>
      </c>
      <c r="T37" s="108">
        <v>1080203</v>
      </c>
      <c r="U37" s="108">
        <v>2890</v>
      </c>
      <c r="V37" s="108">
        <v>7430</v>
      </c>
      <c r="W37" s="108">
        <v>99</v>
      </c>
      <c r="X37" s="113">
        <v>2015</v>
      </c>
      <c r="Y37" s="113">
        <v>198</v>
      </c>
      <c r="Z37" s="113">
        <v>0</v>
      </c>
      <c r="AA37" s="114" t="s">
        <v>81</v>
      </c>
      <c r="AB37" s="108">
        <v>311</v>
      </c>
      <c r="AC37" s="109" t="s">
        <v>81</v>
      </c>
      <c r="AD37" s="144" t="s">
        <v>204</v>
      </c>
      <c r="AE37" s="144" t="s">
        <v>81</v>
      </c>
      <c r="AF37" s="145">
        <f t="shared" si="1"/>
        <v>230</v>
      </c>
      <c r="AG37" s="146">
        <f t="shared" si="2"/>
        <v>94.86</v>
      </c>
      <c r="AH37" s="147">
        <f t="shared" si="3"/>
        <v>21817.8</v>
      </c>
      <c r="AI37" s="148"/>
    </row>
    <row r="38" spans="1:35">
      <c r="A38" s="108">
        <v>2015</v>
      </c>
      <c r="B38" s="108">
        <v>150</v>
      </c>
      <c r="C38" s="109" t="s">
        <v>81</v>
      </c>
      <c r="D38" s="142" t="s">
        <v>207</v>
      </c>
      <c r="E38" s="109" t="s">
        <v>208</v>
      </c>
      <c r="F38" s="111" t="s">
        <v>209</v>
      </c>
      <c r="G38" s="112">
        <v>94.86</v>
      </c>
      <c r="H38" s="112">
        <v>17.11</v>
      </c>
      <c r="I38" s="141" t="s">
        <v>103</v>
      </c>
      <c r="J38" s="112">
        <f t="shared" si="0"/>
        <v>77.75</v>
      </c>
      <c r="K38" s="143" t="s">
        <v>75</v>
      </c>
      <c r="L38" s="108">
        <v>2015</v>
      </c>
      <c r="M38" s="108">
        <v>511</v>
      </c>
      <c r="N38" s="109" t="s">
        <v>210</v>
      </c>
      <c r="O38" s="111" t="s">
        <v>77</v>
      </c>
      <c r="P38" s="109" t="s">
        <v>78</v>
      </c>
      <c r="Q38" s="109" t="s">
        <v>79</v>
      </c>
      <c r="R38" s="108" t="s">
        <v>80</v>
      </c>
      <c r="S38" s="111" t="s">
        <v>80</v>
      </c>
      <c r="T38" s="108">
        <v>1080203</v>
      </c>
      <c r="U38" s="108">
        <v>2890</v>
      </c>
      <c r="V38" s="108">
        <v>7430</v>
      </c>
      <c r="W38" s="108">
        <v>99</v>
      </c>
      <c r="X38" s="113">
        <v>2015</v>
      </c>
      <c r="Y38" s="113">
        <v>198</v>
      </c>
      <c r="Z38" s="113">
        <v>0</v>
      </c>
      <c r="AA38" s="114" t="s">
        <v>81</v>
      </c>
      <c r="AB38" s="108">
        <v>311</v>
      </c>
      <c r="AC38" s="109" t="s">
        <v>81</v>
      </c>
      <c r="AD38" s="144" t="s">
        <v>211</v>
      </c>
      <c r="AE38" s="144" t="s">
        <v>81</v>
      </c>
      <c r="AF38" s="145">
        <f t="shared" si="1"/>
        <v>146</v>
      </c>
      <c r="AG38" s="146">
        <f t="shared" si="2"/>
        <v>77.75</v>
      </c>
      <c r="AH38" s="147">
        <f t="shared" si="3"/>
        <v>11351.5</v>
      </c>
      <c r="AI38" s="148"/>
    </row>
    <row r="39" spans="1:35">
      <c r="A39" s="108">
        <v>2015</v>
      </c>
      <c r="B39" s="108">
        <v>151</v>
      </c>
      <c r="C39" s="109" t="s">
        <v>81</v>
      </c>
      <c r="D39" s="142" t="s">
        <v>212</v>
      </c>
      <c r="E39" s="109" t="s">
        <v>213</v>
      </c>
      <c r="F39" s="111" t="s">
        <v>214</v>
      </c>
      <c r="G39" s="112">
        <v>94.86</v>
      </c>
      <c r="H39" s="112">
        <v>17.11</v>
      </c>
      <c r="I39" s="141" t="s">
        <v>103</v>
      </c>
      <c r="J39" s="112">
        <f t="shared" si="0"/>
        <v>77.75</v>
      </c>
      <c r="K39" s="143" t="s">
        <v>75</v>
      </c>
      <c r="L39" s="108">
        <v>2015</v>
      </c>
      <c r="M39" s="108">
        <v>352</v>
      </c>
      <c r="N39" s="109" t="s">
        <v>215</v>
      </c>
      <c r="O39" s="111" t="s">
        <v>77</v>
      </c>
      <c r="P39" s="109" t="s">
        <v>78</v>
      </c>
      <c r="Q39" s="109" t="s">
        <v>79</v>
      </c>
      <c r="R39" s="108" t="s">
        <v>80</v>
      </c>
      <c r="S39" s="111" t="s">
        <v>80</v>
      </c>
      <c r="T39" s="108">
        <v>1080203</v>
      </c>
      <c r="U39" s="108">
        <v>2890</v>
      </c>
      <c r="V39" s="108">
        <v>7430</v>
      </c>
      <c r="W39" s="108">
        <v>99</v>
      </c>
      <c r="X39" s="113">
        <v>2015</v>
      </c>
      <c r="Y39" s="113">
        <v>198</v>
      </c>
      <c r="Z39" s="113">
        <v>0</v>
      </c>
      <c r="AA39" s="114" t="s">
        <v>81</v>
      </c>
      <c r="AB39" s="108">
        <v>311</v>
      </c>
      <c r="AC39" s="109" t="s">
        <v>81</v>
      </c>
      <c r="AD39" s="144" t="s">
        <v>216</v>
      </c>
      <c r="AE39" s="144" t="s">
        <v>81</v>
      </c>
      <c r="AF39" s="145">
        <f t="shared" si="1"/>
        <v>173</v>
      </c>
      <c r="AG39" s="146">
        <f t="shared" si="2"/>
        <v>77.75</v>
      </c>
      <c r="AH39" s="147">
        <f t="shared" si="3"/>
        <v>13450.75</v>
      </c>
      <c r="AI39" s="148"/>
    </row>
    <row r="40" spans="1:35">
      <c r="A40" s="108">
        <v>2015</v>
      </c>
      <c r="B40" s="108">
        <v>152</v>
      </c>
      <c r="C40" s="109" t="s">
        <v>81</v>
      </c>
      <c r="D40" s="142" t="s">
        <v>217</v>
      </c>
      <c r="E40" s="109" t="s">
        <v>213</v>
      </c>
      <c r="F40" s="111" t="s">
        <v>218</v>
      </c>
      <c r="G40" s="112">
        <v>94.86</v>
      </c>
      <c r="H40" s="112">
        <v>17.11</v>
      </c>
      <c r="I40" s="141" t="s">
        <v>103</v>
      </c>
      <c r="J40" s="112">
        <f t="shared" ref="J40:J71" si="4">IF(I40="SI", G40-H40,G40)</f>
        <v>77.75</v>
      </c>
      <c r="K40" s="143" t="s">
        <v>75</v>
      </c>
      <c r="L40" s="108">
        <v>2015</v>
      </c>
      <c r="M40" s="108">
        <v>353</v>
      </c>
      <c r="N40" s="109" t="s">
        <v>215</v>
      </c>
      <c r="O40" s="111" t="s">
        <v>77</v>
      </c>
      <c r="P40" s="109" t="s">
        <v>78</v>
      </c>
      <c r="Q40" s="109" t="s">
        <v>79</v>
      </c>
      <c r="R40" s="108" t="s">
        <v>80</v>
      </c>
      <c r="S40" s="111" t="s">
        <v>80</v>
      </c>
      <c r="T40" s="108">
        <v>1080203</v>
      </c>
      <c r="U40" s="108">
        <v>2890</v>
      </c>
      <c r="V40" s="108">
        <v>7430</v>
      </c>
      <c r="W40" s="108">
        <v>99</v>
      </c>
      <c r="X40" s="113">
        <v>2015</v>
      </c>
      <c r="Y40" s="113">
        <v>198</v>
      </c>
      <c r="Z40" s="113">
        <v>0</v>
      </c>
      <c r="AA40" s="114" t="s">
        <v>81</v>
      </c>
      <c r="AB40" s="108">
        <v>311</v>
      </c>
      <c r="AC40" s="109" t="s">
        <v>81</v>
      </c>
      <c r="AD40" s="144" t="s">
        <v>216</v>
      </c>
      <c r="AE40" s="144" t="s">
        <v>81</v>
      </c>
      <c r="AF40" s="145">
        <f t="shared" ref="AF40:AF71" si="5">AE40-AD40</f>
        <v>173</v>
      </c>
      <c r="AG40" s="146">
        <f t="shared" ref="AG40:AG63" si="6">IF(AI40="SI", 0,J40)</f>
        <v>77.75</v>
      </c>
      <c r="AH40" s="147">
        <f t="shared" ref="AH40:AH71" si="7">AG40*AF40</f>
        <v>13450.75</v>
      </c>
      <c r="AI40" s="148"/>
    </row>
    <row r="41" spans="1:35">
      <c r="A41" s="108">
        <v>2015</v>
      </c>
      <c r="B41" s="108">
        <v>153</v>
      </c>
      <c r="C41" s="109" t="s">
        <v>81</v>
      </c>
      <c r="D41" s="142" t="s">
        <v>219</v>
      </c>
      <c r="E41" s="109" t="s">
        <v>220</v>
      </c>
      <c r="F41" s="111" t="s">
        <v>221</v>
      </c>
      <c r="G41" s="112">
        <v>94.86</v>
      </c>
      <c r="H41" s="112">
        <v>17.11</v>
      </c>
      <c r="I41" s="141" t="s">
        <v>74</v>
      </c>
      <c r="J41" s="112">
        <f t="shared" si="4"/>
        <v>94.86</v>
      </c>
      <c r="K41" s="143" t="s">
        <v>75</v>
      </c>
      <c r="L41" s="108">
        <v>2015</v>
      </c>
      <c r="M41" s="108">
        <v>1501</v>
      </c>
      <c r="N41" s="109" t="s">
        <v>81</v>
      </c>
      <c r="O41" s="111" t="s">
        <v>77</v>
      </c>
      <c r="P41" s="109" t="s">
        <v>78</v>
      </c>
      <c r="Q41" s="109" t="s">
        <v>79</v>
      </c>
      <c r="R41" s="108" t="s">
        <v>80</v>
      </c>
      <c r="S41" s="111" t="s">
        <v>80</v>
      </c>
      <c r="T41" s="108">
        <v>1080203</v>
      </c>
      <c r="U41" s="108">
        <v>2890</v>
      </c>
      <c r="V41" s="108">
        <v>7430</v>
      </c>
      <c r="W41" s="108">
        <v>99</v>
      </c>
      <c r="X41" s="113">
        <v>2015</v>
      </c>
      <c r="Y41" s="113">
        <v>198</v>
      </c>
      <c r="Z41" s="113">
        <v>0</v>
      </c>
      <c r="AA41" s="114" t="s">
        <v>81</v>
      </c>
      <c r="AB41" s="108">
        <v>311</v>
      </c>
      <c r="AC41" s="109" t="s">
        <v>81</v>
      </c>
      <c r="AD41" s="144" t="s">
        <v>222</v>
      </c>
      <c r="AE41" s="144" t="s">
        <v>81</v>
      </c>
      <c r="AF41" s="145">
        <f t="shared" si="5"/>
        <v>-30</v>
      </c>
      <c r="AG41" s="146">
        <f t="shared" si="6"/>
        <v>94.86</v>
      </c>
      <c r="AH41" s="147">
        <f t="shared" si="7"/>
        <v>-2845.8</v>
      </c>
      <c r="AI41" s="148"/>
    </row>
    <row r="42" spans="1:35">
      <c r="A42" s="108">
        <v>2015</v>
      </c>
      <c r="B42" s="108">
        <v>154</v>
      </c>
      <c r="C42" s="109" t="s">
        <v>81</v>
      </c>
      <c r="D42" s="142" t="s">
        <v>223</v>
      </c>
      <c r="E42" s="109" t="s">
        <v>224</v>
      </c>
      <c r="F42" s="111" t="s">
        <v>225</v>
      </c>
      <c r="G42" s="112">
        <v>94.86</v>
      </c>
      <c r="H42" s="112">
        <v>17.11</v>
      </c>
      <c r="I42" s="141" t="s">
        <v>74</v>
      </c>
      <c r="J42" s="112">
        <f t="shared" si="4"/>
        <v>94.86</v>
      </c>
      <c r="K42" s="143" t="s">
        <v>75</v>
      </c>
      <c r="L42" s="108">
        <v>2015</v>
      </c>
      <c r="M42" s="108">
        <v>1502</v>
      </c>
      <c r="N42" s="109" t="s">
        <v>81</v>
      </c>
      <c r="O42" s="111" t="s">
        <v>77</v>
      </c>
      <c r="P42" s="109" t="s">
        <v>78</v>
      </c>
      <c r="Q42" s="109" t="s">
        <v>79</v>
      </c>
      <c r="R42" s="108" t="s">
        <v>80</v>
      </c>
      <c r="S42" s="111" t="s">
        <v>80</v>
      </c>
      <c r="T42" s="108">
        <v>1080203</v>
      </c>
      <c r="U42" s="108">
        <v>2890</v>
      </c>
      <c r="V42" s="108">
        <v>7430</v>
      </c>
      <c r="W42" s="108">
        <v>99</v>
      </c>
      <c r="X42" s="113">
        <v>2015</v>
      </c>
      <c r="Y42" s="113">
        <v>198</v>
      </c>
      <c r="Z42" s="113">
        <v>0</v>
      </c>
      <c r="AA42" s="114" t="s">
        <v>81</v>
      </c>
      <c r="AB42" s="108">
        <v>311</v>
      </c>
      <c r="AC42" s="109" t="s">
        <v>81</v>
      </c>
      <c r="AD42" s="144" t="s">
        <v>222</v>
      </c>
      <c r="AE42" s="144" t="s">
        <v>81</v>
      </c>
      <c r="AF42" s="145">
        <f t="shared" si="5"/>
        <v>-30</v>
      </c>
      <c r="AG42" s="146">
        <f t="shared" si="6"/>
        <v>94.86</v>
      </c>
      <c r="AH42" s="147">
        <f t="shared" si="7"/>
        <v>-2845.8</v>
      </c>
      <c r="AI42" s="148"/>
    </row>
    <row r="43" spans="1:35">
      <c r="A43" s="108">
        <v>2015</v>
      </c>
      <c r="B43" s="108">
        <v>155</v>
      </c>
      <c r="C43" s="109" t="s">
        <v>226</v>
      </c>
      <c r="D43" s="142" t="s">
        <v>227</v>
      </c>
      <c r="E43" s="109" t="s">
        <v>149</v>
      </c>
      <c r="F43" s="111" t="s">
        <v>228</v>
      </c>
      <c r="G43" s="112">
        <v>636.99</v>
      </c>
      <c r="H43" s="112">
        <v>114.87</v>
      </c>
      <c r="I43" s="141" t="s">
        <v>103</v>
      </c>
      <c r="J43" s="112">
        <f t="shared" si="4"/>
        <v>522.12</v>
      </c>
      <c r="K43" s="143" t="s">
        <v>229</v>
      </c>
      <c r="L43" s="108">
        <v>2015</v>
      </c>
      <c r="M43" s="108">
        <v>1507</v>
      </c>
      <c r="N43" s="109" t="s">
        <v>230</v>
      </c>
      <c r="O43" s="111" t="s">
        <v>231</v>
      </c>
      <c r="P43" s="109" t="s">
        <v>232</v>
      </c>
      <c r="Q43" s="109" t="s">
        <v>97</v>
      </c>
      <c r="R43" s="108" t="s">
        <v>80</v>
      </c>
      <c r="S43" s="111" t="s">
        <v>80</v>
      </c>
      <c r="T43" s="108">
        <v>1010203</v>
      </c>
      <c r="U43" s="108">
        <v>140</v>
      </c>
      <c r="V43" s="108">
        <v>450</v>
      </c>
      <c r="W43" s="108">
        <v>2</v>
      </c>
      <c r="X43" s="113">
        <v>2015</v>
      </c>
      <c r="Y43" s="113">
        <v>191</v>
      </c>
      <c r="Z43" s="113">
        <v>0</v>
      </c>
      <c r="AA43" s="114" t="s">
        <v>186</v>
      </c>
      <c r="AB43" s="108">
        <v>410</v>
      </c>
      <c r="AC43" s="109" t="s">
        <v>186</v>
      </c>
      <c r="AD43" s="144" t="s">
        <v>233</v>
      </c>
      <c r="AE43" s="144" t="s">
        <v>186</v>
      </c>
      <c r="AF43" s="145">
        <f t="shared" si="5"/>
        <v>-24</v>
      </c>
      <c r="AG43" s="146">
        <f t="shared" si="6"/>
        <v>522.12</v>
      </c>
      <c r="AH43" s="147">
        <f t="shared" si="7"/>
        <v>-12530.880000000001</v>
      </c>
      <c r="AI43" s="148"/>
    </row>
    <row r="44" spans="1:35">
      <c r="A44" s="108">
        <v>2015</v>
      </c>
      <c r="B44" s="108">
        <v>156</v>
      </c>
      <c r="C44" s="109" t="s">
        <v>226</v>
      </c>
      <c r="D44" s="142" t="s">
        <v>234</v>
      </c>
      <c r="E44" s="109" t="s">
        <v>235</v>
      </c>
      <c r="F44" s="111"/>
      <c r="G44" s="112">
        <v>338.03</v>
      </c>
      <c r="H44" s="112">
        <v>64.569999999999993</v>
      </c>
      <c r="I44" s="141" t="s">
        <v>103</v>
      </c>
      <c r="J44" s="112">
        <f t="shared" si="4"/>
        <v>273.45999999999998</v>
      </c>
      <c r="K44" s="143" t="s">
        <v>97</v>
      </c>
      <c r="L44" s="108">
        <v>2015</v>
      </c>
      <c r="M44" s="108">
        <v>1685</v>
      </c>
      <c r="N44" s="109" t="s">
        <v>236</v>
      </c>
      <c r="O44" s="111" t="s">
        <v>192</v>
      </c>
      <c r="P44" s="109" t="s">
        <v>193</v>
      </c>
      <c r="Q44" s="109" t="s">
        <v>97</v>
      </c>
      <c r="R44" s="108" t="s">
        <v>80</v>
      </c>
      <c r="S44" s="111" t="s">
        <v>80</v>
      </c>
      <c r="T44" s="108">
        <v>1010203</v>
      </c>
      <c r="U44" s="108">
        <v>140</v>
      </c>
      <c r="V44" s="108">
        <v>450</v>
      </c>
      <c r="W44" s="108">
        <v>5</v>
      </c>
      <c r="X44" s="113">
        <v>2015</v>
      </c>
      <c r="Y44" s="113">
        <v>192</v>
      </c>
      <c r="Z44" s="113">
        <v>0</v>
      </c>
      <c r="AA44" s="114" t="s">
        <v>186</v>
      </c>
      <c r="AB44" s="108">
        <v>411</v>
      </c>
      <c r="AC44" s="109" t="s">
        <v>186</v>
      </c>
      <c r="AD44" s="144" t="s">
        <v>163</v>
      </c>
      <c r="AE44" s="144" t="s">
        <v>186</v>
      </c>
      <c r="AF44" s="145">
        <f t="shared" si="5"/>
        <v>9</v>
      </c>
      <c r="AG44" s="146">
        <f t="shared" si="6"/>
        <v>273.45999999999998</v>
      </c>
      <c r="AH44" s="147">
        <f t="shared" si="7"/>
        <v>2461.14</v>
      </c>
      <c r="AI44" s="148"/>
    </row>
    <row r="45" spans="1:35">
      <c r="A45" s="108">
        <v>2015</v>
      </c>
      <c r="B45" s="108">
        <v>157</v>
      </c>
      <c r="C45" s="109" t="s">
        <v>226</v>
      </c>
      <c r="D45" s="142" t="s">
        <v>237</v>
      </c>
      <c r="E45" s="109" t="s">
        <v>238</v>
      </c>
      <c r="F45" s="111" t="s">
        <v>239</v>
      </c>
      <c r="G45" s="112">
        <v>20.93</v>
      </c>
      <c r="H45" s="112">
        <v>3.72</v>
      </c>
      <c r="I45" s="141" t="s">
        <v>103</v>
      </c>
      <c r="J45" s="112">
        <f t="shared" si="4"/>
        <v>17.21</v>
      </c>
      <c r="K45" s="143" t="s">
        <v>97</v>
      </c>
      <c r="L45" s="108">
        <v>2015</v>
      </c>
      <c r="M45" s="108">
        <v>1513</v>
      </c>
      <c r="N45" s="109" t="s">
        <v>230</v>
      </c>
      <c r="O45" s="111" t="s">
        <v>240</v>
      </c>
      <c r="P45" s="109" t="s">
        <v>241</v>
      </c>
      <c r="Q45" s="109" t="s">
        <v>241</v>
      </c>
      <c r="R45" s="108" t="s">
        <v>80</v>
      </c>
      <c r="S45" s="111" t="s">
        <v>80</v>
      </c>
      <c r="T45" s="108">
        <v>1010203</v>
      </c>
      <c r="U45" s="108">
        <v>140</v>
      </c>
      <c r="V45" s="108">
        <v>450</v>
      </c>
      <c r="W45" s="108">
        <v>2</v>
      </c>
      <c r="X45" s="113">
        <v>2015</v>
      </c>
      <c r="Y45" s="113">
        <v>16</v>
      </c>
      <c r="Z45" s="113">
        <v>0</v>
      </c>
      <c r="AA45" s="114" t="s">
        <v>186</v>
      </c>
      <c r="AB45" s="108">
        <v>412</v>
      </c>
      <c r="AC45" s="109" t="s">
        <v>186</v>
      </c>
      <c r="AD45" s="144" t="s">
        <v>242</v>
      </c>
      <c r="AE45" s="144" t="s">
        <v>186</v>
      </c>
      <c r="AF45" s="145">
        <f t="shared" si="5"/>
        <v>33</v>
      </c>
      <c r="AG45" s="146">
        <f t="shared" si="6"/>
        <v>17.21</v>
      </c>
      <c r="AH45" s="147">
        <f t="shared" si="7"/>
        <v>567.93000000000006</v>
      </c>
      <c r="AI45" s="148"/>
    </row>
    <row r="46" spans="1:35">
      <c r="A46" s="108">
        <v>2015</v>
      </c>
      <c r="B46" s="108">
        <v>158</v>
      </c>
      <c r="C46" s="109" t="s">
        <v>226</v>
      </c>
      <c r="D46" s="142" t="s">
        <v>243</v>
      </c>
      <c r="E46" s="109" t="s">
        <v>242</v>
      </c>
      <c r="F46" s="111" t="s">
        <v>239</v>
      </c>
      <c r="G46" s="112">
        <v>19.66</v>
      </c>
      <c r="H46" s="112">
        <v>3.52</v>
      </c>
      <c r="I46" s="141" t="s">
        <v>103</v>
      </c>
      <c r="J46" s="112">
        <f t="shared" si="4"/>
        <v>16.14</v>
      </c>
      <c r="K46" s="143" t="s">
        <v>97</v>
      </c>
      <c r="L46" s="108">
        <v>2015</v>
      </c>
      <c r="M46" s="108">
        <v>1705</v>
      </c>
      <c r="N46" s="109" t="s">
        <v>236</v>
      </c>
      <c r="O46" s="111" t="s">
        <v>240</v>
      </c>
      <c r="P46" s="109" t="s">
        <v>241</v>
      </c>
      <c r="Q46" s="109" t="s">
        <v>241</v>
      </c>
      <c r="R46" s="108" t="s">
        <v>80</v>
      </c>
      <c r="S46" s="111" t="s">
        <v>80</v>
      </c>
      <c r="T46" s="108">
        <v>1010203</v>
      </c>
      <c r="U46" s="108">
        <v>140</v>
      </c>
      <c r="V46" s="108">
        <v>450</v>
      </c>
      <c r="W46" s="108">
        <v>2</v>
      </c>
      <c r="X46" s="113">
        <v>2015</v>
      </c>
      <c r="Y46" s="113">
        <v>16</v>
      </c>
      <c r="Z46" s="113">
        <v>0</v>
      </c>
      <c r="AA46" s="114" t="s">
        <v>186</v>
      </c>
      <c r="AB46" s="108">
        <v>412</v>
      </c>
      <c r="AC46" s="109" t="s">
        <v>186</v>
      </c>
      <c r="AD46" s="144" t="s">
        <v>244</v>
      </c>
      <c r="AE46" s="144" t="s">
        <v>186</v>
      </c>
      <c r="AF46" s="145">
        <f t="shared" si="5"/>
        <v>3</v>
      </c>
      <c r="AG46" s="146">
        <f t="shared" si="6"/>
        <v>16.14</v>
      </c>
      <c r="AH46" s="147">
        <f t="shared" si="7"/>
        <v>48.42</v>
      </c>
      <c r="AI46" s="148"/>
    </row>
    <row r="47" spans="1:35">
      <c r="A47" s="108">
        <v>2015</v>
      </c>
      <c r="B47" s="108">
        <v>159</v>
      </c>
      <c r="C47" s="109" t="s">
        <v>226</v>
      </c>
      <c r="D47" s="142" t="s">
        <v>245</v>
      </c>
      <c r="E47" s="109" t="s">
        <v>235</v>
      </c>
      <c r="F47" s="111" t="s">
        <v>153</v>
      </c>
      <c r="G47" s="112">
        <v>36.6</v>
      </c>
      <c r="H47" s="112">
        <v>6.6</v>
      </c>
      <c r="I47" s="141" t="s">
        <v>103</v>
      </c>
      <c r="J47" s="112">
        <f t="shared" si="4"/>
        <v>30</v>
      </c>
      <c r="K47" s="143" t="s">
        <v>154</v>
      </c>
      <c r="L47" s="108">
        <v>2015</v>
      </c>
      <c r="M47" s="108">
        <v>1640</v>
      </c>
      <c r="N47" s="109" t="s">
        <v>246</v>
      </c>
      <c r="O47" s="111" t="s">
        <v>155</v>
      </c>
      <c r="P47" s="109" t="s">
        <v>156</v>
      </c>
      <c r="Q47" s="109" t="s">
        <v>97</v>
      </c>
      <c r="R47" s="108" t="s">
        <v>80</v>
      </c>
      <c r="S47" s="111" t="s">
        <v>80</v>
      </c>
      <c r="T47" s="108">
        <v>1010203</v>
      </c>
      <c r="U47" s="108">
        <v>140</v>
      </c>
      <c r="V47" s="108">
        <v>450</v>
      </c>
      <c r="W47" s="108">
        <v>4</v>
      </c>
      <c r="X47" s="113">
        <v>2015</v>
      </c>
      <c r="Y47" s="113">
        <v>193</v>
      </c>
      <c r="Z47" s="113">
        <v>0</v>
      </c>
      <c r="AA47" s="114" t="s">
        <v>186</v>
      </c>
      <c r="AB47" s="108">
        <v>414</v>
      </c>
      <c r="AC47" s="109" t="s">
        <v>186</v>
      </c>
      <c r="AD47" s="144" t="s">
        <v>163</v>
      </c>
      <c r="AE47" s="144" t="s">
        <v>186</v>
      </c>
      <c r="AF47" s="145">
        <f t="shared" si="5"/>
        <v>9</v>
      </c>
      <c r="AG47" s="146">
        <f t="shared" si="6"/>
        <v>30</v>
      </c>
      <c r="AH47" s="147">
        <f t="shared" si="7"/>
        <v>270</v>
      </c>
      <c r="AI47" s="148"/>
    </row>
    <row r="48" spans="1:35">
      <c r="A48" s="108">
        <v>2015</v>
      </c>
      <c r="B48" s="108">
        <v>161</v>
      </c>
      <c r="C48" s="109" t="s">
        <v>226</v>
      </c>
      <c r="D48" s="142" t="s">
        <v>247</v>
      </c>
      <c r="E48" s="109" t="s">
        <v>149</v>
      </c>
      <c r="F48" s="111" t="s">
        <v>248</v>
      </c>
      <c r="G48" s="112">
        <v>309.42</v>
      </c>
      <c r="H48" s="112">
        <v>55.8</v>
      </c>
      <c r="I48" s="141" t="s">
        <v>103</v>
      </c>
      <c r="J48" s="112">
        <f t="shared" si="4"/>
        <v>253.62</v>
      </c>
      <c r="K48" s="143" t="s">
        <v>97</v>
      </c>
      <c r="L48" s="108">
        <v>2015</v>
      </c>
      <c r="M48" s="108">
        <v>1512</v>
      </c>
      <c r="N48" s="109" t="s">
        <v>230</v>
      </c>
      <c r="O48" s="111" t="s">
        <v>147</v>
      </c>
      <c r="P48" s="109" t="s">
        <v>148</v>
      </c>
      <c r="Q48" s="109" t="s">
        <v>97</v>
      </c>
      <c r="R48" s="108" t="s">
        <v>80</v>
      </c>
      <c r="S48" s="111" t="s">
        <v>80</v>
      </c>
      <c r="T48" s="108">
        <v>1010204</v>
      </c>
      <c r="U48" s="108">
        <v>150</v>
      </c>
      <c r="V48" s="108">
        <v>470</v>
      </c>
      <c r="W48" s="108">
        <v>99</v>
      </c>
      <c r="X48" s="113">
        <v>2015</v>
      </c>
      <c r="Y48" s="113">
        <v>194</v>
      </c>
      <c r="Z48" s="113">
        <v>0</v>
      </c>
      <c r="AA48" s="114" t="s">
        <v>186</v>
      </c>
      <c r="AB48" s="108">
        <v>451</v>
      </c>
      <c r="AC48" s="109" t="s">
        <v>187</v>
      </c>
      <c r="AD48" s="144" t="s">
        <v>249</v>
      </c>
      <c r="AE48" s="144" t="s">
        <v>187</v>
      </c>
      <c r="AF48" s="145">
        <f t="shared" si="5"/>
        <v>41</v>
      </c>
      <c r="AG48" s="146">
        <f t="shared" si="6"/>
        <v>253.62</v>
      </c>
      <c r="AH48" s="147">
        <f t="shared" si="7"/>
        <v>10398.42</v>
      </c>
      <c r="AI48" s="148"/>
    </row>
    <row r="49" spans="1:35">
      <c r="A49" s="108">
        <v>2015</v>
      </c>
      <c r="B49" s="108">
        <v>162</v>
      </c>
      <c r="C49" s="109" t="s">
        <v>226</v>
      </c>
      <c r="D49" s="142" t="s">
        <v>250</v>
      </c>
      <c r="E49" s="109" t="s">
        <v>251</v>
      </c>
      <c r="F49" s="111" t="s">
        <v>252</v>
      </c>
      <c r="G49" s="112">
        <v>103.7</v>
      </c>
      <c r="H49" s="112">
        <v>18.7</v>
      </c>
      <c r="I49" s="141" t="s">
        <v>103</v>
      </c>
      <c r="J49" s="112">
        <f t="shared" si="4"/>
        <v>85</v>
      </c>
      <c r="K49" s="143" t="s">
        <v>97</v>
      </c>
      <c r="L49" s="108">
        <v>2015</v>
      </c>
      <c r="M49" s="108">
        <v>1628</v>
      </c>
      <c r="N49" s="109" t="s">
        <v>246</v>
      </c>
      <c r="O49" s="111" t="s">
        <v>147</v>
      </c>
      <c r="P49" s="109" t="s">
        <v>148</v>
      </c>
      <c r="Q49" s="109" t="s">
        <v>97</v>
      </c>
      <c r="R49" s="108" t="s">
        <v>80</v>
      </c>
      <c r="S49" s="111" t="s">
        <v>80</v>
      </c>
      <c r="T49" s="108">
        <v>1010204</v>
      </c>
      <c r="U49" s="108">
        <v>150</v>
      </c>
      <c r="V49" s="108">
        <v>470</v>
      </c>
      <c r="W49" s="108">
        <v>99</v>
      </c>
      <c r="X49" s="113">
        <v>2015</v>
      </c>
      <c r="Y49" s="113">
        <v>195</v>
      </c>
      <c r="Z49" s="113">
        <v>0</v>
      </c>
      <c r="AA49" s="114" t="s">
        <v>186</v>
      </c>
      <c r="AB49" s="108">
        <v>452</v>
      </c>
      <c r="AC49" s="109" t="s">
        <v>187</v>
      </c>
      <c r="AD49" s="144" t="s">
        <v>163</v>
      </c>
      <c r="AE49" s="144" t="s">
        <v>187</v>
      </c>
      <c r="AF49" s="145">
        <f t="shared" si="5"/>
        <v>10</v>
      </c>
      <c r="AG49" s="146">
        <f t="shared" si="6"/>
        <v>85</v>
      </c>
      <c r="AH49" s="147">
        <f t="shared" si="7"/>
        <v>850</v>
      </c>
      <c r="AI49" s="148"/>
    </row>
    <row r="50" spans="1:35">
      <c r="A50" s="108">
        <v>2015</v>
      </c>
      <c r="B50" s="108">
        <v>163</v>
      </c>
      <c r="C50" s="109" t="s">
        <v>226</v>
      </c>
      <c r="D50" s="142" t="s">
        <v>253</v>
      </c>
      <c r="E50" s="109" t="s">
        <v>235</v>
      </c>
      <c r="F50" s="111" t="s">
        <v>254</v>
      </c>
      <c r="G50" s="112">
        <v>30.52</v>
      </c>
      <c r="H50" s="112">
        <v>5.5</v>
      </c>
      <c r="I50" s="141" t="s">
        <v>103</v>
      </c>
      <c r="J50" s="112">
        <f t="shared" si="4"/>
        <v>25.02</v>
      </c>
      <c r="K50" s="143" t="s">
        <v>97</v>
      </c>
      <c r="L50" s="108">
        <v>2015</v>
      </c>
      <c r="M50" s="108">
        <v>1684</v>
      </c>
      <c r="N50" s="109" t="s">
        <v>236</v>
      </c>
      <c r="O50" s="111" t="s">
        <v>255</v>
      </c>
      <c r="P50" s="109" t="s">
        <v>256</v>
      </c>
      <c r="Q50" s="109" t="s">
        <v>97</v>
      </c>
      <c r="R50" s="108" t="s">
        <v>80</v>
      </c>
      <c r="S50" s="111" t="s">
        <v>80</v>
      </c>
      <c r="T50" s="108">
        <v>1010203</v>
      </c>
      <c r="U50" s="108">
        <v>140</v>
      </c>
      <c r="V50" s="108">
        <v>450</v>
      </c>
      <c r="W50" s="108">
        <v>5</v>
      </c>
      <c r="X50" s="113">
        <v>2015</v>
      </c>
      <c r="Y50" s="113">
        <v>196</v>
      </c>
      <c r="Z50" s="113">
        <v>0</v>
      </c>
      <c r="AA50" s="114" t="s">
        <v>186</v>
      </c>
      <c r="AB50" s="108">
        <v>454</v>
      </c>
      <c r="AC50" s="109" t="s">
        <v>187</v>
      </c>
      <c r="AD50" s="144" t="s">
        <v>257</v>
      </c>
      <c r="AE50" s="144" t="s">
        <v>187</v>
      </c>
      <c r="AF50" s="145">
        <f t="shared" si="5"/>
        <v>-21</v>
      </c>
      <c r="AG50" s="146">
        <f t="shared" si="6"/>
        <v>25.02</v>
      </c>
      <c r="AH50" s="147">
        <f t="shared" si="7"/>
        <v>-525.41999999999996</v>
      </c>
      <c r="AI50" s="148"/>
    </row>
    <row r="51" spans="1:35">
      <c r="A51" s="108">
        <v>2015</v>
      </c>
      <c r="B51" s="108">
        <v>164</v>
      </c>
      <c r="C51" s="109" t="s">
        <v>203</v>
      </c>
      <c r="D51" s="142" t="s">
        <v>258</v>
      </c>
      <c r="E51" s="109" t="s">
        <v>259</v>
      </c>
      <c r="F51" s="111" t="s">
        <v>132</v>
      </c>
      <c r="G51" s="112">
        <v>123.16</v>
      </c>
      <c r="H51" s="112">
        <v>22.21</v>
      </c>
      <c r="I51" s="141" t="s">
        <v>103</v>
      </c>
      <c r="J51" s="112">
        <f t="shared" si="4"/>
        <v>100.94999999999999</v>
      </c>
      <c r="K51" s="143" t="s">
        <v>75</v>
      </c>
      <c r="L51" s="108">
        <v>2015</v>
      </c>
      <c r="M51" s="108">
        <v>1511</v>
      </c>
      <c r="N51" s="109" t="s">
        <v>230</v>
      </c>
      <c r="O51" s="111" t="s">
        <v>133</v>
      </c>
      <c r="P51" s="109" t="s">
        <v>134</v>
      </c>
      <c r="Q51" s="109" t="s">
        <v>134</v>
      </c>
      <c r="R51" s="108" t="s">
        <v>80</v>
      </c>
      <c r="S51" s="111" t="s">
        <v>80</v>
      </c>
      <c r="T51" s="108">
        <v>1010203</v>
      </c>
      <c r="U51" s="108">
        <v>140</v>
      </c>
      <c r="V51" s="108">
        <v>450</v>
      </c>
      <c r="W51" s="108">
        <v>7</v>
      </c>
      <c r="X51" s="113">
        <v>2015</v>
      </c>
      <c r="Y51" s="113">
        <v>144</v>
      </c>
      <c r="Z51" s="113">
        <v>0</v>
      </c>
      <c r="AA51" s="114" t="s">
        <v>186</v>
      </c>
      <c r="AB51" s="108">
        <v>415</v>
      </c>
      <c r="AC51" s="109" t="s">
        <v>186</v>
      </c>
      <c r="AD51" s="144" t="s">
        <v>260</v>
      </c>
      <c r="AE51" s="144" t="s">
        <v>186</v>
      </c>
      <c r="AF51" s="145">
        <f t="shared" si="5"/>
        <v>26</v>
      </c>
      <c r="AG51" s="146">
        <f t="shared" si="6"/>
        <v>100.94999999999999</v>
      </c>
      <c r="AH51" s="147">
        <f t="shared" si="7"/>
        <v>2624.7</v>
      </c>
      <c r="AI51" s="148"/>
    </row>
    <row r="52" spans="1:35">
      <c r="A52" s="108">
        <v>2015</v>
      </c>
      <c r="B52" s="108">
        <v>165</v>
      </c>
      <c r="C52" s="109" t="s">
        <v>203</v>
      </c>
      <c r="D52" s="142" t="s">
        <v>261</v>
      </c>
      <c r="E52" s="109" t="s">
        <v>262</v>
      </c>
      <c r="F52" s="111" t="s">
        <v>132</v>
      </c>
      <c r="G52" s="112">
        <v>277.54000000000002</v>
      </c>
      <c r="H52" s="112">
        <v>50.05</v>
      </c>
      <c r="I52" s="141" t="s">
        <v>103</v>
      </c>
      <c r="J52" s="112">
        <f t="shared" si="4"/>
        <v>227.49</v>
      </c>
      <c r="K52" s="143" t="s">
        <v>75</v>
      </c>
      <c r="L52" s="108">
        <v>2015</v>
      </c>
      <c r="M52" s="108">
        <v>1652</v>
      </c>
      <c r="N52" s="109" t="s">
        <v>246</v>
      </c>
      <c r="O52" s="111" t="s">
        <v>105</v>
      </c>
      <c r="P52" s="109" t="s">
        <v>106</v>
      </c>
      <c r="Q52" s="109" t="s">
        <v>97</v>
      </c>
      <c r="R52" s="108" t="s">
        <v>80</v>
      </c>
      <c r="S52" s="111" t="s">
        <v>80</v>
      </c>
      <c r="T52" s="108">
        <v>1010203</v>
      </c>
      <c r="U52" s="108">
        <v>140</v>
      </c>
      <c r="V52" s="108">
        <v>450</v>
      </c>
      <c r="W52" s="108">
        <v>7</v>
      </c>
      <c r="X52" s="113">
        <v>2015</v>
      </c>
      <c r="Y52" s="113">
        <v>144</v>
      </c>
      <c r="Z52" s="113">
        <v>0</v>
      </c>
      <c r="AA52" s="114" t="s">
        <v>186</v>
      </c>
      <c r="AB52" s="108">
        <v>417</v>
      </c>
      <c r="AC52" s="109" t="s">
        <v>186</v>
      </c>
      <c r="AD52" s="144" t="s">
        <v>263</v>
      </c>
      <c r="AE52" s="144" t="s">
        <v>186</v>
      </c>
      <c r="AF52" s="145">
        <f t="shared" si="5"/>
        <v>5</v>
      </c>
      <c r="AG52" s="146">
        <f t="shared" si="6"/>
        <v>227.49</v>
      </c>
      <c r="AH52" s="147">
        <f t="shared" si="7"/>
        <v>1137.45</v>
      </c>
      <c r="AI52" s="148"/>
    </row>
    <row r="53" spans="1:35">
      <c r="A53" s="108">
        <v>2015</v>
      </c>
      <c r="B53" s="108">
        <v>174</v>
      </c>
      <c r="C53" s="109" t="s">
        <v>203</v>
      </c>
      <c r="D53" s="142" t="s">
        <v>264</v>
      </c>
      <c r="E53" s="109" t="s">
        <v>265</v>
      </c>
      <c r="F53" s="111" t="s">
        <v>132</v>
      </c>
      <c r="G53" s="112">
        <v>182.8</v>
      </c>
      <c r="H53" s="112">
        <v>32.96</v>
      </c>
      <c r="I53" s="141" t="s">
        <v>103</v>
      </c>
      <c r="J53" s="112">
        <f t="shared" si="4"/>
        <v>149.84</v>
      </c>
      <c r="K53" s="143" t="s">
        <v>75</v>
      </c>
      <c r="L53" s="108">
        <v>2015</v>
      </c>
      <c r="M53" s="108">
        <v>1683</v>
      </c>
      <c r="N53" s="109" t="s">
        <v>236</v>
      </c>
      <c r="O53" s="111" t="s">
        <v>133</v>
      </c>
      <c r="P53" s="109" t="s">
        <v>134</v>
      </c>
      <c r="Q53" s="109" t="s">
        <v>134</v>
      </c>
      <c r="R53" s="108" t="s">
        <v>80</v>
      </c>
      <c r="S53" s="111" t="s">
        <v>80</v>
      </c>
      <c r="T53" s="108">
        <v>1010203</v>
      </c>
      <c r="U53" s="108">
        <v>140</v>
      </c>
      <c r="V53" s="108">
        <v>450</v>
      </c>
      <c r="W53" s="108">
        <v>7</v>
      </c>
      <c r="X53" s="113">
        <v>2015</v>
      </c>
      <c r="Y53" s="113">
        <v>144</v>
      </c>
      <c r="Z53" s="113">
        <v>0</v>
      </c>
      <c r="AA53" s="114" t="s">
        <v>186</v>
      </c>
      <c r="AB53" s="108">
        <v>415</v>
      </c>
      <c r="AC53" s="109" t="s">
        <v>186</v>
      </c>
      <c r="AD53" s="144" t="s">
        <v>266</v>
      </c>
      <c r="AE53" s="144" t="s">
        <v>186</v>
      </c>
      <c r="AF53" s="145">
        <f t="shared" si="5"/>
        <v>-2</v>
      </c>
      <c r="AG53" s="146">
        <f t="shared" si="6"/>
        <v>149.84</v>
      </c>
      <c r="AH53" s="147">
        <f t="shared" si="7"/>
        <v>-299.68</v>
      </c>
      <c r="AI53" s="148"/>
    </row>
    <row r="54" spans="1:35">
      <c r="A54" s="108">
        <v>2015</v>
      </c>
      <c r="B54" s="108">
        <v>175</v>
      </c>
      <c r="C54" s="109" t="s">
        <v>203</v>
      </c>
      <c r="D54" s="142" t="s">
        <v>267</v>
      </c>
      <c r="E54" s="109" t="s">
        <v>268</v>
      </c>
      <c r="F54" s="111" t="s">
        <v>269</v>
      </c>
      <c r="G54" s="112">
        <v>106.4</v>
      </c>
      <c r="H54" s="112">
        <v>18.399999999999999</v>
      </c>
      <c r="I54" s="141" t="s">
        <v>103</v>
      </c>
      <c r="J54" s="112">
        <f t="shared" si="4"/>
        <v>88</v>
      </c>
      <c r="K54" s="143" t="s">
        <v>270</v>
      </c>
      <c r="L54" s="108">
        <v>2015</v>
      </c>
      <c r="M54" s="108">
        <v>1319</v>
      </c>
      <c r="N54" s="109" t="s">
        <v>271</v>
      </c>
      <c r="O54" s="111" t="s">
        <v>272</v>
      </c>
      <c r="P54" s="109" t="s">
        <v>273</v>
      </c>
      <c r="Q54" s="109" t="s">
        <v>274</v>
      </c>
      <c r="R54" s="108" t="s">
        <v>80</v>
      </c>
      <c r="S54" s="111" t="s">
        <v>80</v>
      </c>
      <c r="T54" s="108">
        <v>1010202</v>
      </c>
      <c r="U54" s="108">
        <v>130</v>
      </c>
      <c r="V54" s="108">
        <v>445</v>
      </c>
      <c r="W54" s="108">
        <v>99</v>
      </c>
      <c r="X54" s="113">
        <v>2015</v>
      </c>
      <c r="Y54" s="113">
        <v>197</v>
      </c>
      <c r="Z54" s="113">
        <v>0</v>
      </c>
      <c r="AA54" s="114" t="s">
        <v>186</v>
      </c>
      <c r="AB54" s="108">
        <v>455</v>
      </c>
      <c r="AC54" s="109" t="s">
        <v>187</v>
      </c>
      <c r="AD54" s="144" t="s">
        <v>275</v>
      </c>
      <c r="AE54" s="144" t="s">
        <v>187</v>
      </c>
      <c r="AF54" s="145">
        <f t="shared" si="5"/>
        <v>55</v>
      </c>
      <c r="AG54" s="146">
        <f t="shared" si="6"/>
        <v>88</v>
      </c>
      <c r="AH54" s="147">
        <f t="shared" si="7"/>
        <v>4840</v>
      </c>
      <c r="AI54" s="148"/>
    </row>
    <row r="55" spans="1:35">
      <c r="A55" s="108">
        <v>2015</v>
      </c>
      <c r="B55" s="108">
        <v>176</v>
      </c>
      <c r="C55" s="109" t="s">
        <v>186</v>
      </c>
      <c r="D55" s="142" t="s">
        <v>276</v>
      </c>
      <c r="E55" s="109" t="s">
        <v>194</v>
      </c>
      <c r="F55" s="111"/>
      <c r="G55" s="112">
        <v>117.72</v>
      </c>
      <c r="H55" s="112">
        <v>21.23</v>
      </c>
      <c r="I55" s="141" t="s">
        <v>103</v>
      </c>
      <c r="J55" s="112">
        <f t="shared" si="4"/>
        <v>96.49</v>
      </c>
      <c r="K55" s="143" t="s">
        <v>97</v>
      </c>
      <c r="L55" s="108">
        <v>2015</v>
      </c>
      <c r="M55" s="108">
        <v>1802</v>
      </c>
      <c r="N55" s="109" t="s">
        <v>277</v>
      </c>
      <c r="O55" s="111" t="s">
        <v>278</v>
      </c>
      <c r="P55" s="109" t="s">
        <v>279</v>
      </c>
      <c r="Q55" s="109" t="s">
        <v>280</v>
      </c>
      <c r="R55" s="108" t="s">
        <v>80</v>
      </c>
      <c r="S55" s="111" t="s">
        <v>80</v>
      </c>
      <c r="T55" s="108">
        <v>1010202</v>
      </c>
      <c r="U55" s="108">
        <v>130</v>
      </c>
      <c r="V55" s="108">
        <v>450</v>
      </c>
      <c r="W55" s="108">
        <v>1</v>
      </c>
      <c r="X55" s="113">
        <v>2015</v>
      </c>
      <c r="Y55" s="113">
        <v>228</v>
      </c>
      <c r="Z55" s="113">
        <v>0</v>
      </c>
      <c r="AA55" s="114" t="s">
        <v>186</v>
      </c>
      <c r="AB55" s="108">
        <v>413</v>
      </c>
      <c r="AC55" s="109" t="s">
        <v>186</v>
      </c>
      <c r="AD55" s="144" t="s">
        <v>281</v>
      </c>
      <c r="AE55" s="144" t="s">
        <v>186</v>
      </c>
      <c r="AF55" s="145">
        <f t="shared" si="5"/>
        <v>-23</v>
      </c>
      <c r="AG55" s="146">
        <f t="shared" si="6"/>
        <v>96.49</v>
      </c>
      <c r="AH55" s="147">
        <f t="shared" si="7"/>
        <v>-2219.27</v>
      </c>
      <c r="AI55" s="148"/>
    </row>
    <row r="56" spans="1:35">
      <c r="A56" s="108">
        <v>2015</v>
      </c>
      <c r="B56" s="108">
        <v>177</v>
      </c>
      <c r="C56" s="109" t="s">
        <v>186</v>
      </c>
      <c r="D56" s="142" t="s">
        <v>282</v>
      </c>
      <c r="E56" s="109" t="s">
        <v>179</v>
      </c>
      <c r="F56" s="111" t="s">
        <v>283</v>
      </c>
      <c r="G56" s="112">
        <v>226.65</v>
      </c>
      <c r="H56" s="112">
        <v>0</v>
      </c>
      <c r="I56" s="141" t="s">
        <v>103</v>
      </c>
      <c r="J56" s="112">
        <f t="shared" si="4"/>
        <v>226.65</v>
      </c>
      <c r="K56" s="143" t="s">
        <v>284</v>
      </c>
      <c r="L56" s="108">
        <v>2015</v>
      </c>
      <c r="M56" s="108">
        <v>1739</v>
      </c>
      <c r="N56" s="109" t="s">
        <v>179</v>
      </c>
      <c r="O56" s="111" t="s">
        <v>285</v>
      </c>
      <c r="P56" s="109" t="s">
        <v>286</v>
      </c>
      <c r="Q56" s="109" t="s">
        <v>287</v>
      </c>
      <c r="R56" s="108" t="s">
        <v>80</v>
      </c>
      <c r="S56" s="111" t="s">
        <v>80</v>
      </c>
      <c r="T56" s="108">
        <v>1010203</v>
      </c>
      <c r="U56" s="108">
        <v>140</v>
      </c>
      <c r="V56" s="108">
        <v>450</v>
      </c>
      <c r="W56" s="108">
        <v>2</v>
      </c>
      <c r="X56" s="113">
        <v>2015</v>
      </c>
      <c r="Y56" s="113">
        <v>89</v>
      </c>
      <c r="Z56" s="113">
        <v>0</v>
      </c>
      <c r="AA56" s="114" t="s">
        <v>186</v>
      </c>
      <c r="AB56" s="108">
        <v>457</v>
      </c>
      <c r="AC56" s="109" t="s">
        <v>187</v>
      </c>
      <c r="AD56" s="144" t="s">
        <v>288</v>
      </c>
      <c r="AE56" s="144" t="s">
        <v>187</v>
      </c>
      <c r="AF56" s="145">
        <f t="shared" si="5"/>
        <v>-20</v>
      </c>
      <c r="AG56" s="146">
        <f t="shared" si="6"/>
        <v>226.65</v>
      </c>
      <c r="AH56" s="147">
        <f t="shared" si="7"/>
        <v>-4533</v>
      </c>
      <c r="AI56" s="148"/>
    </row>
    <row r="57" spans="1:35">
      <c r="A57" s="108">
        <v>2015</v>
      </c>
      <c r="B57" s="108">
        <v>178</v>
      </c>
      <c r="C57" s="109" t="s">
        <v>186</v>
      </c>
      <c r="D57" s="142" t="s">
        <v>289</v>
      </c>
      <c r="E57" s="109" t="s">
        <v>163</v>
      </c>
      <c r="F57" s="111" t="s">
        <v>290</v>
      </c>
      <c r="G57" s="112">
        <v>47.44</v>
      </c>
      <c r="H57" s="112">
        <v>0</v>
      </c>
      <c r="I57" s="141" t="s">
        <v>103</v>
      </c>
      <c r="J57" s="112">
        <f t="shared" si="4"/>
        <v>47.44</v>
      </c>
      <c r="K57" s="143" t="s">
        <v>284</v>
      </c>
      <c r="L57" s="108">
        <v>2015</v>
      </c>
      <c r="M57" s="108">
        <v>1804</v>
      </c>
      <c r="N57" s="109" t="s">
        <v>277</v>
      </c>
      <c r="O57" s="111" t="s">
        <v>285</v>
      </c>
      <c r="P57" s="109" t="s">
        <v>286</v>
      </c>
      <c r="Q57" s="109" t="s">
        <v>287</v>
      </c>
      <c r="R57" s="108" t="s">
        <v>80</v>
      </c>
      <c r="S57" s="111" t="s">
        <v>80</v>
      </c>
      <c r="T57" s="108">
        <v>1010203</v>
      </c>
      <c r="U57" s="108">
        <v>140</v>
      </c>
      <c r="V57" s="108">
        <v>450</v>
      </c>
      <c r="W57" s="108">
        <v>2</v>
      </c>
      <c r="X57" s="113">
        <v>2015</v>
      </c>
      <c r="Y57" s="113">
        <v>89</v>
      </c>
      <c r="Z57" s="113">
        <v>0</v>
      </c>
      <c r="AA57" s="114" t="s">
        <v>186</v>
      </c>
      <c r="AB57" s="108">
        <v>457</v>
      </c>
      <c r="AC57" s="109" t="s">
        <v>187</v>
      </c>
      <c r="AD57" s="144" t="s">
        <v>288</v>
      </c>
      <c r="AE57" s="144" t="s">
        <v>187</v>
      </c>
      <c r="AF57" s="145">
        <f t="shared" si="5"/>
        <v>-20</v>
      </c>
      <c r="AG57" s="146">
        <f t="shared" si="6"/>
        <v>47.44</v>
      </c>
      <c r="AH57" s="147">
        <f t="shared" si="7"/>
        <v>-948.8</v>
      </c>
      <c r="AI57" s="148"/>
    </row>
    <row r="58" spans="1:35">
      <c r="A58" s="108">
        <v>2015</v>
      </c>
      <c r="B58" s="108">
        <v>180</v>
      </c>
      <c r="C58" s="109" t="s">
        <v>186</v>
      </c>
      <c r="D58" s="142" t="s">
        <v>291</v>
      </c>
      <c r="E58" s="109" t="s">
        <v>292</v>
      </c>
      <c r="F58" s="111" t="s">
        <v>293</v>
      </c>
      <c r="G58" s="112">
        <v>295.97000000000003</v>
      </c>
      <c r="H58" s="112">
        <v>53.37</v>
      </c>
      <c r="I58" s="141" t="s">
        <v>103</v>
      </c>
      <c r="J58" s="112">
        <f t="shared" si="4"/>
        <v>242.60000000000002</v>
      </c>
      <c r="K58" s="143" t="s">
        <v>294</v>
      </c>
      <c r="L58" s="108">
        <v>2015</v>
      </c>
      <c r="M58" s="108">
        <v>1455</v>
      </c>
      <c r="N58" s="109" t="s">
        <v>81</v>
      </c>
      <c r="O58" s="111" t="s">
        <v>295</v>
      </c>
      <c r="P58" s="109" t="s">
        <v>296</v>
      </c>
      <c r="Q58" s="109" t="s">
        <v>97</v>
      </c>
      <c r="R58" s="108" t="s">
        <v>80</v>
      </c>
      <c r="S58" s="111" t="s">
        <v>80</v>
      </c>
      <c r="T58" s="108">
        <v>1080103</v>
      </c>
      <c r="U58" s="108">
        <v>2780</v>
      </c>
      <c r="V58" s="108">
        <v>7380</v>
      </c>
      <c r="W58" s="108">
        <v>99</v>
      </c>
      <c r="X58" s="113">
        <v>2015</v>
      </c>
      <c r="Y58" s="113">
        <v>184</v>
      </c>
      <c r="Z58" s="113">
        <v>0</v>
      </c>
      <c r="AA58" s="114" t="s">
        <v>186</v>
      </c>
      <c r="AB58" s="108">
        <v>458</v>
      </c>
      <c r="AC58" s="109" t="s">
        <v>187</v>
      </c>
      <c r="AD58" s="144" t="s">
        <v>292</v>
      </c>
      <c r="AE58" s="144" t="s">
        <v>187</v>
      </c>
      <c r="AF58" s="145">
        <f t="shared" si="5"/>
        <v>64</v>
      </c>
      <c r="AG58" s="146">
        <f t="shared" si="6"/>
        <v>242.60000000000002</v>
      </c>
      <c r="AH58" s="147">
        <f t="shared" si="7"/>
        <v>15526.400000000001</v>
      </c>
      <c r="AI58" s="148"/>
    </row>
    <row r="59" spans="1:35">
      <c r="A59" s="108">
        <v>2015</v>
      </c>
      <c r="B59" s="108">
        <v>181</v>
      </c>
      <c r="C59" s="109" t="s">
        <v>186</v>
      </c>
      <c r="D59" s="142" t="s">
        <v>297</v>
      </c>
      <c r="E59" s="109" t="s">
        <v>298</v>
      </c>
      <c r="F59" s="111"/>
      <c r="G59" s="112">
        <v>4.88</v>
      </c>
      <c r="H59" s="112">
        <v>0.88</v>
      </c>
      <c r="I59" s="141" t="s">
        <v>103</v>
      </c>
      <c r="J59" s="112">
        <f t="shared" si="4"/>
        <v>4</v>
      </c>
      <c r="K59" s="143" t="s">
        <v>97</v>
      </c>
      <c r="L59" s="108">
        <v>2015</v>
      </c>
      <c r="M59" s="108">
        <v>1653</v>
      </c>
      <c r="N59" s="109" t="s">
        <v>246</v>
      </c>
      <c r="O59" s="111" t="s">
        <v>299</v>
      </c>
      <c r="P59" s="109" t="s">
        <v>300</v>
      </c>
      <c r="Q59" s="109" t="s">
        <v>301</v>
      </c>
      <c r="R59" s="108" t="s">
        <v>80</v>
      </c>
      <c r="S59" s="111" t="s">
        <v>80</v>
      </c>
      <c r="T59" s="108">
        <v>1060303</v>
      </c>
      <c r="U59" s="108">
        <v>2450</v>
      </c>
      <c r="V59" s="108">
        <v>570</v>
      </c>
      <c r="W59" s="108">
        <v>99</v>
      </c>
      <c r="X59" s="113">
        <v>2015</v>
      </c>
      <c r="Y59" s="113">
        <v>231</v>
      </c>
      <c r="Z59" s="113">
        <v>0</v>
      </c>
      <c r="AA59" s="114" t="s">
        <v>186</v>
      </c>
      <c r="AB59" s="108">
        <v>459</v>
      </c>
      <c r="AC59" s="109" t="s">
        <v>187</v>
      </c>
      <c r="AD59" s="144" t="s">
        <v>263</v>
      </c>
      <c r="AE59" s="144" t="s">
        <v>187</v>
      </c>
      <c r="AF59" s="145">
        <f t="shared" si="5"/>
        <v>6</v>
      </c>
      <c r="AG59" s="146">
        <f t="shared" si="6"/>
        <v>4</v>
      </c>
      <c r="AH59" s="147">
        <f t="shared" si="7"/>
        <v>24</v>
      </c>
      <c r="AI59" s="148"/>
    </row>
    <row r="60" spans="1:35">
      <c r="A60" s="108">
        <v>2015</v>
      </c>
      <c r="B60" s="108">
        <v>182</v>
      </c>
      <c r="C60" s="109" t="s">
        <v>186</v>
      </c>
      <c r="D60" s="142" t="s">
        <v>302</v>
      </c>
      <c r="E60" s="109" t="s">
        <v>303</v>
      </c>
      <c r="F60" s="111" t="s">
        <v>167</v>
      </c>
      <c r="G60" s="112">
        <v>63.9</v>
      </c>
      <c r="H60" s="112">
        <v>11.52</v>
      </c>
      <c r="I60" s="141" t="s">
        <v>103</v>
      </c>
      <c r="J60" s="112">
        <f t="shared" si="4"/>
        <v>52.379999999999995</v>
      </c>
      <c r="K60" s="143" t="s">
        <v>168</v>
      </c>
      <c r="L60" s="108">
        <v>2015</v>
      </c>
      <c r="M60" s="108">
        <v>1751</v>
      </c>
      <c r="N60" s="109" t="s">
        <v>107</v>
      </c>
      <c r="O60" s="111" t="s">
        <v>170</v>
      </c>
      <c r="P60" s="109" t="s">
        <v>171</v>
      </c>
      <c r="Q60" s="109" t="s">
        <v>97</v>
      </c>
      <c r="R60" s="108" t="s">
        <v>80</v>
      </c>
      <c r="S60" s="111" t="s">
        <v>80</v>
      </c>
      <c r="T60" s="108">
        <v>1010203</v>
      </c>
      <c r="U60" s="108">
        <v>140</v>
      </c>
      <c r="V60" s="108">
        <v>450</v>
      </c>
      <c r="W60" s="108">
        <v>4</v>
      </c>
      <c r="X60" s="113">
        <v>2015</v>
      </c>
      <c r="Y60" s="113">
        <v>145</v>
      </c>
      <c r="Z60" s="113">
        <v>0</v>
      </c>
      <c r="AA60" s="114" t="s">
        <v>186</v>
      </c>
      <c r="AB60" s="108">
        <v>462</v>
      </c>
      <c r="AC60" s="109" t="s">
        <v>187</v>
      </c>
      <c r="AD60" s="144" t="s">
        <v>304</v>
      </c>
      <c r="AE60" s="144" t="s">
        <v>187</v>
      </c>
      <c r="AF60" s="145">
        <f t="shared" si="5"/>
        <v>-5</v>
      </c>
      <c r="AG60" s="146">
        <f t="shared" si="6"/>
        <v>52.379999999999995</v>
      </c>
      <c r="AH60" s="147">
        <f t="shared" si="7"/>
        <v>-261.89999999999998</v>
      </c>
      <c r="AI60" s="148"/>
    </row>
    <row r="61" spans="1:35">
      <c r="A61" s="108">
        <v>2015</v>
      </c>
      <c r="B61" s="108">
        <v>183</v>
      </c>
      <c r="C61" s="109" t="s">
        <v>186</v>
      </c>
      <c r="D61" s="142" t="s">
        <v>305</v>
      </c>
      <c r="E61" s="109" t="s">
        <v>163</v>
      </c>
      <c r="F61" s="111" t="s">
        <v>306</v>
      </c>
      <c r="G61" s="112">
        <v>498.98</v>
      </c>
      <c r="H61" s="112">
        <v>89.98</v>
      </c>
      <c r="I61" s="141" t="s">
        <v>103</v>
      </c>
      <c r="J61" s="112">
        <f t="shared" si="4"/>
        <v>409</v>
      </c>
      <c r="K61" s="143" t="s">
        <v>307</v>
      </c>
      <c r="L61" s="108">
        <v>2015</v>
      </c>
      <c r="M61" s="108">
        <v>1829</v>
      </c>
      <c r="N61" s="109" t="s">
        <v>277</v>
      </c>
      <c r="O61" s="111" t="s">
        <v>308</v>
      </c>
      <c r="P61" s="109" t="s">
        <v>309</v>
      </c>
      <c r="Q61" s="109" t="s">
        <v>310</v>
      </c>
      <c r="R61" s="108" t="s">
        <v>80</v>
      </c>
      <c r="S61" s="111" t="s">
        <v>80</v>
      </c>
      <c r="T61" s="108">
        <v>1010403</v>
      </c>
      <c r="U61" s="108">
        <v>360</v>
      </c>
      <c r="V61" s="108">
        <v>1400</v>
      </c>
      <c r="W61" s="108">
        <v>1</v>
      </c>
      <c r="X61" s="113">
        <v>2015</v>
      </c>
      <c r="Y61" s="113">
        <v>186</v>
      </c>
      <c r="Z61" s="113">
        <v>0</v>
      </c>
      <c r="AA61" s="114" t="s">
        <v>186</v>
      </c>
      <c r="AB61" s="108">
        <v>456</v>
      </c>
      <c r="AC61" s="109" t="s">
        <v>187</v>
      </c>
      <c r="AD61" s="144" t="s">
        <v>257</v>
      </c>
      <c r="AE61" s="144" t="s">
        <v>187</v>
      </c>
      <c r="AF61" s="145">
        <f t="shared" si="5"/>
        <v>-21</v>
      </c>
      <c r="AG61" s="146">
        <f t="shared" si="6"/>
        <v>409</v>
      </c>
      <c r="AH61" s="147">
        <f t="shared" si="7"/>
        <v>-8589</v>
      </c>
      <c r="AI61" s="148"/>
    </row>
    <row r="62" spans="1:35">
      <c r="A62" s="108">
        <v>2015</v>
      </c>
      <c r="B62" s="108">
        <v>186</v>
      </c>
      <c r="C62" s="109" t="s">
        <v>186</v>
      </c>
      <c r="D62" s="142" t="s">
        <v>311</v>
      </c>
      <c r="E62" s="109" t="s">
        <v>312</v>
      </c>
      <c r="F62" s="111" t="s">
        <v>313</v>
      </c>
      <c r="G62" s="112">
        <v>793</v>
      </c>
      <c r="H62" s="112">
        <v>143</v>
      </c>
      <c r="I62" s="141" t="s">
        <v>103</v>
      </c>
      <c r="J62" s="112">
        <f t="shared" si="4"/>
        <v>650</v>
      </c>
      <c r="K62" s="143" t="s">
        <v>97</v>
      </c>
      <c r="L62" s="108">
        <v>2015</v>
      </c>
      <c r="M62" s="108">
        <v>1682</v>
      </c>
      <c r="N62" s="109" t="s">
        <v>236</v>
      </c>
      <c r="O62" s="111" t="s">
        <v>314</v>
      </c>
      <c r="P62" s="109" t="s">
        <v>315</v>
      </c>
      <c r="Q62" s="109" t="s">
        <v>97</v>
      </c>
      <c r="R62" s="108" t="s">
        <v>80</v>
      </c>
      <c r="S62" s="111" t="s">
        <v>80</v>
      </c>
      <c r="T62" s="108">
        <v>2090601</v>
      </c>
      <c r="U62" s="108">
        <v>9030</v>
      </c>
      <c r="V62" s="108">
        <v>9460</v>
      </c>
      <c r="W62" s="108">
        <v>99</v>
      </c>
      <c r="X62" s="113">
        <v>2015</v>
      </c>
      <c r="Y62" s="113">
        <v>127</v>
      </c>
      <c r="Z62" s="113">
        <v>0</v>
      </c>
      <c r="AA62" s="114" t="s">
        <v>186</v>
      </c>
      <c r="AB62" s="108">
        <v>450</v>
      </c>
      <c r="AC62" s="109" t="s">
        <v>187</v>
      </c>
      <c r="AD62" s="144" t="s">
        <v>163</v>
      </c>
      <c r="AE62" s="144" t="s">
        <v>187</v>
      </c>
      <c r="AF62" s="145">
        <f t="shared" si="5"/>
        <v>10</v>
      </c>
      <c r="AG62" s="146">
        <f t="shared" si="6"/>
        <v>650</v>
      </c>
      <c r="AH62" s="147">
        <f t="shared" si="7"/>
        <v>6500</v>
      </c>
      <c r="AI62" s="148"/>
    </row>
    <row r="63" spans="1:35">
      <c r="A63" s="108">
        <v>2015</v>
      </c>
      <c r="B63" s="108">
        <v>188</v>
      </c>
      <c r="C63" s="109" t="s">
        <v>186</v>
      </c>
      <c r="D63" s="142" t="s">
        <v>316</v>
      </c>
      <c r="E63" s="109" t="s">
        <v>298</v>
      </c>
      <c r="F63" s="111" t="s">
        <v>317</v>
      </c>
      <c r="G63" s="112">
        <v>366</v>
      </c>
      <c r="H63" s="112">
        <v>66</v>
      </c>
      <c r="I63" s="141" t="s">
        <v>103</v>
      </c>
      <c r="J63" s="112">
        <f t="shared" si="4"/>
        <v>300</v>
      </c>
      <c r="K63" s="143" t="s">
        <v>97</v>
      </c>
      <c r="L63" s="108">
        <v>2015</v>
      </c>
      <c r="M63" s="108">
        <v>1681</v>
      </c>
      <c r="N63" s="109" t="s">
        <v>236</v>
      </c>
      <c r="O63" s="111" t="s">
        <v>314</v>
      </c>
      <c r="P63" s="109" t="s">
        <v>315</v>
      </c>
      <c r="Q63" s="109" t="s">
        <v>97</v>
      </c>
      <c r="R63" s="108" t="s">
        <v>80</v>
      </c>
      <c r="S63" s="111" t="s">
        <v>80</v>
      </c>
      <c r="T63" s="108">
        <v>1080103</v>
      </c>
      <c r="U63" s="108">
        <v>2780</v>
      </c>
      <c r="V63" s="108">
        <v>7380</v>
      </c>
      <c r="W63" s="108">
        <v>99</v>
      </c>
      <c r="X63" s="113">
        <v>2015</v>
      </c>
      <c r="Y63" s="113">
        <v>234</v>
      </c>
      <c r="Z63" s="113">
        <v>0</v>
      </c>
      <c r="AA63" s="114" t="s">
        <v>186</v>
      </c>
      <c r="AB63" s="108">
        <v>449</v>
      </c>
      <c r="AC63" s="109" t="s">
        <v>187</v>
      </c>
      <c r="AD63" s="144" t="s">
        <v>163</v>
      </c>
      <c r="AE63" s="144" t="s">
        <v>187</v>
      </c>
      <c r="AF63" s="145">
        <f t="shared" si="5"/>
        <v>10</v>
      </c>
      <c r="AG63" s="146">
        <f t="shared" si="6"/>
        <v>300</v>
      </c>
      <c r="AH63" s="147">
        <f t="shared" si="7"/>
        <v>3000</v>
      </c>
      <c r="AI63" s="148"/>
    </row>
    <row r="64" spans="1:35">
      <c r="A64" s="108"/>
      <c r="B64" s="108"/>
      <c r="C64" s="109"/>
      <c r="D64" s="142"/>
      <c r="E64" s="109"/>
      <c r="F64" s="111"/>
      <c r="G64" s="112"/>
      <c r="H64" s="112"/>
      <c r="I64" s="141"/>
      <c r="J64" s="112"/>
      <c r="K64" s="143"/>
      <c r="L64" s="108"/>
      <c r="M64" s="108"/>
      <c r="N64" s="109"/>
      <c r="O64" s="111"/>
      <c r="P64" s="109"/>
      <c r="Q64" s="109"/>
      <c r="R64" s="108"/>
      <c r="S64" s="111"/>
      <c r="T64" s="108"/>
      <c r="U64" s="108"/>
      <c r="V64" s="108"/>
      <c r="W64" s="108"/>
      <c r="X64" s="113"/>
      <c r="Y64" s="113"/>
      <c r="Z64" s="113"/>
      <c r="AA64" s="114"/>
      <c r="AB64" s="108"/>
      <c r="AC64" s="109"/>
      <c r="AD64" s="149"/>
      <c r="AE64" s="149"/>
      <c r="AF64" s="150"/>
      <c r="AG64" s="151"/>
      <c r="AH64" s="151"/>
      <c r="AI64" s="152"/>
    </row>
    <row r="65" spans="1:35">
      <c r="A65" s="108"/>
      <c r="B65" s="108"/>
      <c r="C65" s="109"/>
      <c r="D65" s="142"/>
      <c r="E65" s="109"/>
      <c r="F65" s="111"/>
      <c r="G65" s="112"/>
      <c r="H65" s="112"/>
      <c r="I65" s="141"/>
      <c r="J65" s="112"/>
      <c r="K65" s="143"/>
      <c r="L65" s="108"/>
      <c r="M65" s="108"/>
      <c r="N65" s="109"/>
      <c r="O65" s="111"/>
      <c r="P65" s="109"/>
      <c r="Q65" s="109"/>
      <c r="R65" s="108"/>
      <c r="S65" s="111"/>
      <c r="T65" s="108"/>
      <c r="U65" s="108"/>
      <c r="V65" s="108"/>
      <c r="W65" s="108"/>
      <c r="X65" s="113"/>
      <c r="Y65" s="113"/>
      <c r="Z65" s="113"/>
      <c r="AA65" s="114"/>
      <c r="AB65" s="108"/>
      <c r="AC65" s="109"/>
      <c r="AD65" s="149"/>
      <c r="AE65" s="149"/>
      <c r="AF65" s="153" t="s">
        <v>318</v>
      </c>
      <c r="AG65" s="154">
        <f>SUM(AG8:AG63)</f>
        <v>18886.980000000003</v>
      </c>
      <c r="AH65" s="154">
        <f>SUM(AH8:AH63)</f>
        <v>1352165.6899999997</v>
      </c>
      <c r="AI65" s="152"/>
    </row>
    <row r="66" spans="1:35">
      <c r="A66" s="108"/>
      <c r="B66" s="108"/>
      <c r="C66" s="109"/>
      <c r="D66" s="142"/>
      <c r="E66" s="109"/>
      <c r="F66" s="111"/>
      <c r="G66" s="112"/>
      <c r="H66" s="112"/>
      <c r="I66" s="141"/>
      <c r="J66" s="112"/>
      <c r="K66" s="143"/>
      <c r="L66" s="108"/>
      <c r="M66" s="108"/>
      <c r="N66" s="109"/>
      <c r="O66" s="111"/>
      <c r="P66" s="109"/>
      <c r="Q66" s="109"/>
      <c r="R66" s="108"/>
      <c r="S66" s="111"/>
      <c r="T66" s="108"/>
      <c r="U66" s="108"/>
      <c r="V66" s="108"/>
      <c r="W66" s="108"/>
      <c r="X66" s="113"/>
      <c r="Y66" s="113"/>
      <c r="Z66" s="113"/>
      <c r="AA66" s="114"/>
      <c r="AB66" s="108"/>
      <c r="AC66" s="109"/>
      <c r="AD66" s="149"/>
      <c r="AE66" s="149"/>
      <c r="AF66" s="153" t="s">
        <v>319</v>
      </c>
      <c r="AG66" s="154"/>
      <c r="AH66" s="154">
        <f>IF(AG65&lt;&gt;0,AH65/AG65,0)</f>
        <v>71.592477463310672</v>
      </c>
      <c r="AI66" s="152"/>
    </row>
    <row r="67" spans="1:3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C67" s="107"/>
      <c r="AD67" s="107"/>
      <c r="AE67" s="107"/>
      <c r="AG67" s="118"/>
      <c r="AH67" s="118"/>
    </row>
    <row r="68" spans="1:3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C68" s="107"/>
      <c r="AD68" s="107"/>
      <c r="AE68" s="107"/>
      <c r="AF68" s="107"/>
      <c r="AG68" s="107"/>
      <c r="AH68" s="118"/>
    </row>
    <row r="69" spans="1:35">
      <c r="C69" s="107"/>
      <c r="D69" s="107"/>
      <c r="E69" s="107"/>
      <c r="F69" s="107"/>
      <c r="G69" s="107"/>
      <c r="H69" s="107"/>
      <c r="I69" s="107"/>
      <c r="J69" s="107"/>
      <c r="N69" s="107"/>
      <c r="O69" s="107"/>
      <c r="P69" s="107"/>
      <c r="Q69" s="107"/>
      <c r="S69" s="107"/>
      <c r="AC69" s="107"/>
      <c r="AD69" s="107"/>
      <c r="AE69" s="107"/>
      <c r="AF69" s="107"/>
      <c r="AG69" s="107"/>
      <c r="AH69" s="118"/>
    </row>
    <row r="70" spans="1:35">
      <c r="C70" s="107"/>
      <c r="D70" s="107"/>
      <c r="E70" s="107"/>
      <c r="F70" s="107"/>
      <c r="G70" s="107"/>
      <c r="H70" s="107"/>
      <c r="I70" s="107"/>
      <c r="J70" s="107"/>
      <c r="N70" s="107"/>
      <c r="O70" s="107"/>
      <c r="P70" s="107"/>
      <c r="Q70" s="107"/>
      <c r="S70" s="107"/>
      <c r="AC70" s="107"/>
      <c r="AD70" s="107"/>
      <c r="AE70" s="107"/>
      <c r="AF70" s="107"/>
      <c r="AG70" s="107"/>
      <c r="AH70" s="118"/>
    </row>
    <row r="71" spans="1:35">
      <c r="C71" s="107"/>
      <c r="D71" s="107"/>
      <c r="E71" s="107"/>
      <c r="F71" s="107"/>
      <c r="G71" s="107"/>
      <c r="H71" s="107"/>
      <c r="I71" s="107"/>
      <c r="J71" s="107"/>
      <c r="N71" s="107"/>
      <c r="O71" s="107"/>
      <c r="P71" s="107"/>
      <c r="Q71" s="107"/>
      <c r="S71" s="107"/>
      <c r="AC71" s="107"/>
      <c r="AD71" s="107"/>
      <c r="AE71" s="107"/>
      <c r="AF71" s="107"/>
      <c r="AG71" s="107"/>
      <c r="AH71" s="118"/>
    </row>
    <row r="72" spans="1:35">
      <c r="C72" s="107"/>
      <c r="D72" s="107"/>
      <c r="E72" s="107"/>
      <c r="F72" s="107"/>
      <c r="G72" s="107"/>
      <c r="H72" s="107"/>
      <c r="I72" s="107"/>
      <c r="J72" s="107"/>
      <c r="N72" s="107"/>
      <c r="O72" s="107"/>
      <c r="P72" s="107"/>
      <c r="Q72" s="107"/>
      <c r="S72" s="107"/>
      <c r="AC72" s="107"/>
      <c r="AD72" s="107"/>
      <c r="AE72" s="107"/>
      <c r="AF72" s="107"/>
      <c r="AG72" s="107"/>
      <c r="AH72" s="118"/>
    </row>
    <row r="73" spans="1:35">
      <c r="C73" s="107"/>
      <c r="D73" s="107"/>
      <c r="E73" s="107"/>
      <c r="F73" s="107"/>
      <c r="G73" s="107"/>
      <c r="H73" s="107"/>
      <c r="I73" s="107"/>
      <c r="J73" s="107"/>
      <c r="N73" s="107"/>
      <c r="O73" s="107"/>
      <c r="P73" s="107"/>
      <c r="Q73" s="107"/>
      <c r="S73" s="107"/>
      <c r="AC73" s="107"/>
      <c r="AD73" s="107"/>
      <c r="AE73" s="107"/>
      <c r="AF73" s="107"/>
      <c r="AG73" s="107"/>
      <c r="AH73" s="118"/>
    </row>
  </sheetData>
  <mergeCells count="12">
    <mergeCell ref="O5:Q5"/>
    <mergeCell ref="R5:S5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</mergeCells>
  <dataValidations count="2">
    <dataValidation type="list" allowBlank="1" showInputMessage="1" showErrorMessage="1" errorTitle="SCISSIONE PAGAMENTI" error="Selezionare 'NO' se il documento non è soggeto alla Scissione Pagamenti" sqref="I8:I66">
      <formula1>"SI, NO"</formula1>
    </dataValidation>
    <dataValidation type="list" allowBlank="1" showInputMessage="1" showErrorMessage="1" errorTitle="ESCLUSIONE DAL CALCOLO" error="Selezionare 'NO' se si vuole escludere la Fattura dal CALCOLO" sqref="AI8:AI66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showGridLines="0" tabSelected="1" topLeftCell="A76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>
      <c r="A1" s="173" t="s">
        <v>68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</row>
    <row r="2" spans="1:16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>
      <c r="A3" s="176" t="s">
        <v>320</v>
      </c>
      <c r="B3" s="177"/>
      <c r="C3" s="177"/>
      <c r="D3" s="177"/>
      <c r="E3" s="177"/>
      <c r="F3" s="177"/>
      <c r="G3" s="177"/>
      <c r="H3" s="177"/>
      <c r="I3" s="177"/>
      <c r="J3" s="177"/>
      <c r="K3" s="192"/>
      <c r="L3" s="192"/>
      <c r="M3" s="192"/>
      <c r="N3" s="192"/>
      <c r="O3" s="193"/>
    </row>
    <row r="4" spans="1:16" ht="23.1" customHeight="1">
      <c r="A4" s="17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s="62" customFormat="1" ht="23.1" customHeight="1">
      <c r="A5" s="190" t="s">
        <v>61</v>
      </c>
      <c r="B5" s="191"/>
      <c r="C5" s="191"/>
      <c r="D5" s="191"/>
      <c r="E5" s="191"/>
      <c r="F5" s="191"/>
      <c r="G5" s="191"/>
      <c r="H5" s="191"/>
      <c r="I5" s="191"/>
      <c r="J5" s="191"/>
      <c r="K5" s="208" t="s">
        <v>62</v>
      </c>
      <c r="L5" s="209"/>
      <c r="M5" s="209"/>
      <c r="N5" s="209"/>
      <c r="O5" s="210"/>
    </row>
    <row r="6" spans="1:16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>
      <c r="A8" s="155">
        <v>299</v>
      </c>
      <c r="B8" s="75" t="s">
        <v>98</v>
      </c>
      <c r="C8" s="76" t="s">
        <v>321</v>
      </c>
      <c r="D8" s="77" t="s">
        <v>322</v>
      </c>
      <c r="E8" s="78"/>
      <c r="F8" s="77"/>
      <c r="G8" s="156" t="s">
        <v>97</v>
      </c>
      <c r="H8" s="75"/>
      <c r="I8" s="77"/>
      <c r="J8" s="79">
        <v>3.2</v>
      </c>
      <c r="K8" s="157"/>
      <c r="L8" s="158" t="s">
        <v>98</v>
      </c>
      <c r="M8" s="159">
        <f t="shared" ref="M8:M39" si="0">IF(K8&lt;&gt;"",L8-K8,0)</f>
        <v>0</v>
      </c>
      <c r="N8" s="160">
        <v>3.2</v>
      </c>
      <c r="O8" s="161">
        <f t="shared" ref="O8:O39" si="1">IF(K8&lt;&gt;"",N8*M8,0)</f>
        <v>0</v>
      </c>
      <c r="P8">
        <f t="shared" ref="P8:P39" si="2">IF(K8&lt;&gt;"",N8,0)</f>
        <v>0</v>
      </c>
    </row>
    <row r="9" spans="1:16">
      <c r="A9" s="155">
        <v>300</v>
      </c>
      <c r="B9" s="75" t="s">
        <v>98</v>
      </c>
      <c r="C9" s="76" t="s">
        <v>323</v>
      </c>
      <c r="D9" s="77" t="s">
        <v>324</v>
      </c>
      <c r="E9" s="78"/>
      <c r="F9" s="77"/>
      <c r="G9" s="156" t="s">
        <v>97</v>
      </c>
      <c r="H9" s="75"/>
      <c r="I9" s="77"/>
      <c r="J9" s="79">
        <v>790.24</v>
      </c>
      <c r="K9" s="157"/>
      <c r="L9" s="158" t="s">
        <v>98</v>
      </c>
      <c r="M9" s="159">
        <f t="shared" si="0"/>
        <v>0</v>
      </c>
      <c r="N9" s="160">
        <v>790.24</v>
      </c>
      <c r="O9" s="161">
        <f t="shared" si="1"/>
        <v>0</v>
      </c>
      <c r="P9">
        <f t="shared" si="2"/>
        <v>0</v>
      </c>
    </row>
    <row r="10" spans="1:16">
      <c r="A10" s="155">
        <v>301</v>
      </c>
      <c r="B10" s="75" t="s">
        <v>98</v>
      </c>
      <c r="C10" s="76" t="s">
        <v>325</v>
      </c>
      <c r="D10" s="77" t="s">
        <v>326</v>
      </c>
      <c r="E10" s="78"/>
      <c r="F10" s="77"/>
      <c r="G10" s="156" t="s">
        <v>327</v>
      </c>
      <c r="H10" s="75"/>
      <c r="I10" s="77"/>
      <c r="J10" s="79">
        <v>22896.43</v>
      </c>
      <c r="K10" s="157"/>
      <c r="L10" s="158" t="s">
        <v>98</v>
      </c>
      <c r="M10" s="159">
        <f t="shared" si="0"/>
        <v>0</v>
      </c>
      <c r="N10" s="160">
        <v>22896.43</v>
      </c>
      <c r="O10" s="161">
        <f t="shared" si="1"/>
        <v>0</v>
      </c>
      <c r="P10">
        <f t="shared" si="2"/>
        <v>0</v>
      </c>
    </row>
    <row r="11" spans="1:16">
      <c r="A11" s="155">
        <v>317</v>
      </c>
      <c r="B11" s="75" t="s">
        <v>172</v>
      </c>
      <c r="C11" s="76" t="s">
        <v>328</v>
      </c>
      <c r="D11" s="77" t="s">
        <v>329</v>
      </c>
      <c r="E11" s="78"/>
      <c r="F11" s="77"/>
      <c r="G11" s="156" t="s">
        <v>97</v>
      </c>
      <c r="H11" s="75"/>
      <c r="I11" s="77"/>
      <c r="J11" s="79">
        <v>142.72</v>
      </c>
      <c r="K11" s="157"/>
      <c r="L11" s="158" t="s">
        <v>172</v>
      </c>
      <c r="M11" s="159">
        <f t="shared" si="0"/>
        <v>0</v>
      </c>
      <c r="N11" s="160">
        <v>142.72</v>
      </c>
      <c r="O11" s="161">
        <f t="shared" si="1"/>
        <v>0</v>
      </c>
      <c r="P11">
        <f t="shared" si="2"/>
        <v>0</v>
      </c>
    </row>
    <row r="12" spans="1:16">
      <c r="A12" s="155">
        <v>328</v>
      </c>
      <c r="B12" s="75" t="s">
        <v>172</v>
      </c>
      <c r="C12" s="76" t="s">
        <v>328</v>
      </c>
      <c r="D12" s="77" t="s">
        <v>330</v>
      </c>
      <c r="E12" s="78"/>
      <c r="F12" s="77"/>
      <c r="G12" s="156" t="s">
        <v>97</v>
      </c>
      <c r="H12" s="75"/>
      <c r="I12" s="77"/>
      <c r="J12" s="79">
        <v>55.08</v>
      </c>
      <c r="K12" s="157"/>
      <c r="L12" s="158" t="s">
        <v>172</v>
      </c>
      <c r="M12" s="159">
        <f t="shared" si="0"/>
        <v>0</v>
      </c>
      <c r="N12" s="160">
        <v>55.08</v>
      </c>
      <c r="O12" s="161">
        <f t="shared" si="1"/>
        <v>0</v>
      </c>
      <c r="P12">
        <f t="shared" si="2"/>
        <v>0</v>
      </c>
    </row>
    <row r="13" spans="1:16">
      <c r="A13" s="155">
        <v>331</v>
      </c>
      <c r="B13" s="75" t="s">
        <v>331</v>
      </c>
      <c r="C13" s="76" t="s">
        <v>332</v>
      </c>
      <c r="D13" s="77" t="s">
        <v>333</v>
      </c>
      <c r="E13" s="78"/>
      <c r="F13" s="77"/>
      <c r="G13" s="156" t="s">
        <v>97</v>
      </c>
      <c r="H13" s="75"/>
      <c r="I13" s="77"/>
      <c r="J13" s="79">
        <v>31.31</v>
      </c>
      <c r="K13" s="157"/>
      <c r="L13" s="158" t="s">
        <v>331</v>
      </c>
      <c r="M13" s="159">
        <f t="shared" si="0"/>
        <v>0</v>
      </c>
      <c r="N13" s="160">
        <v>31.31</v>
      </c>
      <c r="O13" s="161">
        <f t="shared" si="1"/>
        <v>0</v>
      </c>
      <c r="P13">
        <f t="shared" si="2"/>
        <v>0</v>
      </c>
    </row>
    <row r="14" spans="1:16">
      <c r="A14" s="155">
        <v>332</v>
      </c>
      <c r="B14" s="75" t="s">
        <v>331</v>
      </c>
      <c r="C14" s="76" t="s">
        <v>334</v>
      </c>
      <c r="D14" s="77" t="s">
        <v>335</v>
      </c>
      <c r="E14" s="78"/>
      <c r="F14" s="77"/>
      <c r="G14" s="156" t="s">
        <v>284</v>
      </c>
      <c r="H14" s="75"/>
      <c r="I14" s="77"/>
      <c r="J14" s="79">
        <v>150</v>
      </c>
      <c r="K14" s="157"/>
      <c r="L14" s="158" t="s">
        <v>331</v>
      </c>
      <c r="M14" s="159">
        <f t="shared" si="0"/>
        <v>0</v>
      </c>
      <c r="N14" s="160">
        <v>150</v>
      </c>
      <c r="O14" s="161">
        <f t="shared" si="1"/>
        <v>0</v>
      </c>
      <c r="P14">
        <f t="shared" si="2"/>
        <v>0</v>
      </c>
    </row>
    <row r="15" spans="1:16">
      <c r="A15" s="155">
        <v>336</v>
      </c>
      <c r="B15" s="75" t="s">
        <v>179</v>
      </c>
      <c r="C15" s="76" t="s">
        <v>328</v>
      </c>
      <c r="D15" s="77" t="s">
        <v>336</v>
      </c>
      <c r="E15" s="78"/>
      <c r="F15" s="77"/>
      <c r="G15" s="156" t="s">
        <v>97</v>
      </c>
      <c r="H15" s="75"/>
      <c r="I15" s="77"/>
      <c r="J15" s="79">
        <v>142.72</v>
      </c>
      <c r="K15" s="157"/>
      <c r="L15" s="158" t="s">
        <v>179</v>
      </c>
      <c r="M15" s="159">
        <f t="shared" si="0"/>
        <v>0</v>
      </c>
      <c r="N15" s="160">
        <v>142.72</v>
      </c>
      <c r="O15" s="161">
        <f t="shared" si="1"/>
        <v>0</v>
      </c>
      <c r="P15">
        <f t="shared" si="2"/>
        <v>0</v>
      </c>
    </row>
    <row r="16" spans="1:16">
      <c r="A16" s="155">
        <v>348</v>
      </c>
      <c r="B16" s="75" t="s">
        <v>179</v>
      </c>
      <c r="C16" s="76" t="s">
        <v>337</v>
      </c>
      <c r="D16" s="77" t="s">
        <v>338</v>
      </c>
      <c r="E16" s="78"/>
      <c r="F16" s="77"/>
      <c r="G16" s="156" t="s">
        <v>97</v>
      </c>
      <c r="H16" s="75"/>
      <c r="I16" s="77"/>
      <c r="J16" s="79">
        <v>339.35</v>
      </c>
      <c r="K16" s="157"/>
      <c r="L16" s="158" t="s">
        <v>179</v>
      </c>
      <c r="M16" s="159">
        <f t="shared" si="0"/>
        <v>0</v>
      </c>
      <c r="N16" s="160">
        <v>339.35</v>
      </c>
      <c r="O16" s="161">
        <f t="shared" si="1"/>
        <v>0</v>
      </c>
      <c r="P16">
        <f t="shared" si="2"/>
        <v>0</v>
      </c>
    </row>
    <row r="17" spans="1:16">
      <c r="A17" s="155">
        <v>349</v>
      </c>
      <c r="B17" s="75" t="s">
        <v>179</v>
      </c>
      <c r="C17" s="76" t="s">
        <v>337</v>
      </c>
      <c r="D17" s="77" t="s">
        <v>339</v>
      </c>
      <c r="E17" s="78"/>
      <c r="F17" s="77"/>
      <c r="G17" s="156" t="s">
        <v>97</v>
      </c>
      <c r="H17" s="75"/>
      <c r="I17" s="77"/>
      <c r="J17" s="79">
        <v>141.66999999999999</v>
      </c>
      <c r="K17" s="157"/>
      <c r="L17" s="158" t="s">
        <v>179</v>
      </c>
      <c r="M17" s="159">
        <f t="shared" si="0"/>
        <v>0</v>
      </c>
      <c r="N17" s="160">
        <v>141.66999999999999</v>
      </c>
      <c r="O17" s="161">
        <f t="shared" si="1"/>
        <v>0</v>
      </c>
      <c r="P17">
        <f t="shared" si="2"/>
        <v>0</v>
      </c>
    </row>
    <row r="18" spans="1:16">
      <c r="A18" s="155">
        <v>350</v>
      </c>
      <c r="B18" s="75" t="s">
        <v>179</v>
      </c>
      <c r="C18" s="76" t="s">
        <v>337</v>
      </c>
      <c r="D18" s="77" t="s">
        <v>340</v>
      </c>
      <c r="E18" s="78"/>
      <c r="F18" s="77"/>
      <c r="G18" s="156" t="s">
        <v>97</v>
      </c>
      <c r="H18" s="75"/>
      <c r="I18" s="77"/>
      <c r="J18" s="79">
        <v>4300.8999999999996</v>
      </c>
      <c r="K18" s="157"/>
      <c r="L18" s="158" t="s">
        <v>179</v>
      </c>
      <c r="M18" s="159">
        <f t="shared" si="0"/>
        <v>0</v>
      </c>
      <c r="N18" s="160">
        <v>4300.8999999999996</v>
      </c>
      <c r="O18" s="161">
        <f t="shared" si="1"/>
        <v>0</v>
      </c>
      <c r="P18">
        <f t="shared" si="2"/>
        <v>0</v>
      </c>
    </row>
    <row r="19" spans="1:16">
      <c r="A19" s="155">
        <v>352</v>
      </c>
      <c r="B19" s="75" t="s">
        <v>179</v>
      </c>
      <c r="C19" s="76" t="s">
        <v>341</v>
      </c>
      <c r="D19" s="77" t="s">
        <v>342</v>
      </c>
      <c r="E19" s="78"/>
      <c r="F19" s="77"/>
      <c r="G19" s="156" t="s">
        <v>343</v>
      </c>
      <c r="H19" s="75"/>
      <c r="I19" s="77"/>
      <c r="J19" s="79">
        <v>950</v>
      </c>
      <c r="K19" s="157"/>
      <c r="L19" s="158" t="s">
        <v>179</v>
      </c>
      <c r="M19" s="159">
        <f t="shared" si="0"/>
        <v>0</v>
      </c>
      <c r="N19" s="160">
        <v>950</v>
      </c>
      <c r="O19" s="161">
        <f t="shared" si="1"/>
        <v>0</v>
      </c>
      <c r="P19">
        <f t="shared" si="2"/>
        <v>0</v>
      </c>
    </row>
    <row r="20" spans="1:16">
      <c r="A20" s="155">
        <v>354</v>
      </c>
      <c r="B20" s="75" t="s">
        <v>344</v>
      </c>
      <c r="C20" s="76" t="s">
        <v>345</v>
      </c>
      <c r="D20" s="77" t="s">
        <v>346</v>
      </c>
      <c r="E20" s="78"/>
      <c r="F20" s="77"/>
      <c r="G20" s="156" t="s">
        <v>97</v>
      </c>
      <c r="H20" s="75"/>
      <c r="I20" s="77"/>
      <c r="J20" s="79">
        <v>322.66000000000003</v>
      </c>
      <c r="K20" s="157"/>
      <c r="L20" s="158" t="s">
        <v>344</v>
      </c>
      <c r="M20" s="159">
        <f t="shared" si="0"/>
        <v>0</v>
      </c>
      <c r="N20" s="160">
        <v>322.66000000000003</v>
      </c>
      <c r="O20" s="161">
        <f t="shared" si="1"/>
        <v>0</v>
      </c>
      <c r="P20">
        <f t="shared" si="2"/>
        <v>0</v>
      </c>
    </row>
    <row r="21" spans="1:16">
      <c r="A21" s="155">
        <v>355</v>
      </c>
      <c r="B21" s="75" t="s">
        <v>344</v>
      </c>
      <c r="C21" s="76" t="s">
        <v>345</v>
      </c>
      <c r="D21" s="77" t="s">
        <v>347</v>
      </c>
      <c r="E21" s="78"/>
      <c r="F21" s="77"/>
      <c r="G21" s="156" t="s">
        <v>97</v>
      </c>
      <c r="H21" s="75"/>
      <c r="I21" s="77"/>
      <c r="J21" s="79">
        <v>514.22</v>
      </c>
      <c r="K21" s="157"/>
      <c r="L21" s="158" t="s">
        <v>344</v>
      </c>
      <c r="M21" s="159">
        <f t="shared" si="0"/>
        <v>0</v>
      </c>
      <c r="N21" s="160">
        <v>514.22</v>
      </c>
      <c r="O21" s="161">
        <f t="shared" si="1"/>
        <v>0</v>
      </c>
      <c r="P21">
        <f t="shared" si="2"/>
        <v>0</v>
      </c>
    </row>
    <row r="22" spans="1:16">
      <c r="A22" s="155">
        <v>356</v>
      </c>
      <c r="B22" s="75" t="s">
        <v>344</v>
      </c>
      <c r="C22" s="76" t="s">
        <v>345</v>
      </c>
      <c r="D22" s="77" t="s">
        <v>348</v>
      </c>
      <c r="E22" s="78"/>
      <c r="F22" s="77"/>
      <c r="G22" s="156" t="s">
        <v>97</v>
      </c>
      <c r="H22" s="75"/>
      <c r="I22" s="77"/>
      <c r="J22" s="79">
        <v>551.6</v>
      </c>
      <c r="K22" s="157"/>
      <c r="L22" s="158" t="s">
        <v>344</v>
      </c>
      <c r="M22" s="159">
        <f t="shared" si="0"/>
        <v>0</v>
      </c>
      <c r="N22" s="160">
        <v>551.6</v>
      </c>
      <c r="O22" s="161">
        <f t="shared" si="1"/>
        <v>0</v>
      </c>
      <c r="P22">
        <f t="shared" si="2"/>
        <v>0</v>
      </c>
    </row>
    <row r="23" spans="1:16">
      <c r="A23" s="155">
        <v>357</v>
      </c>
      <c r="B23" s="75" t="s">
        <v>344</v>
      </c>
      <c r="C23" s="76" t="s">
        <v>345</v>
      </c>
      <c r="D23" s="77" t="s">
        <v>349</v>
      </c>
      <c r="E23" s="78"/>
      <c r="F23" s="77"/>
      <c r="G23" s="156" t="s">
        <v>97</v>
      </c>
      <c r="H23" s="75"/>
      <c r="I23" s="77"/>
      <c r="J23" s="79">
        <v>1204.02</v>
      </c>
      <c r="K23" s="157"/>
      <c r="L23" s="158" t="s">
        <v>344</v>
      </c>
      <c r="M23" s="159">
        <f t="shared" si="0"/>
        <v>0</v>
      </c>
      <c r="N23" s="160">
        <v>1204.02</v>
      </c>
      <c r="O23" s="161">
        <f t="shared" si="1"/>
        <v>0</v>
      </c>
      <c r="P23">
        <f t="shared" si="2"/>
        <v>0</v>
      </c>
    </row>
    <row r="24" spans="1:16">
      <c r="A24" s="155">
        <v>358</v>
      </c>
      <c r="B24" s="75" t="s">
        <v>344</v>
      </c>
      <c r="C24" s="76" t="s">
        <v>345</v>
      </c>
      <c r="D24" s="77" t="s">
        <v>350</v>
      </c>
      <c r="E24" s="78"/>
      <c r="F24" s="77"/>
      <c r="G24" s="156" t="s">
        <v>97</v>
      </c>
      <c r="H24" s="75"/>
      <c r="I24" s="77"/>
      <c r="J24" s="79">
        <v>463.22</v>
      </c>
      <c r="K24" s="157"/>
      <c r="L24" s="158" t="s">
        <v>344</v>
      </c>
      <c r="M24" s="159">
        <f t="shared" si="0"/>
        <v>0</v>
      </c>
      <c r="N24" s="160">
        <v>463.22</v>
      </c>
      <c r="O24" s="161">
        <f t="shared" si="1"/>
        <v>0</v>
      </c>
      <c r="P24">
        <f t="shared" si="2"/>
        <v>0</v>
      </c>
    </row>
    <row r="25" spans="1:16">
      <c r="A25" s="155">
        <v>359</v>
      </c>
      <c r="B25" s="75" t="s">
        <v>344</v>
      </c>
      <c r="C25" s="76" t="s">
        <v>345</v>
      </c>
      <c r="D25" s="77" t="s">
        <v>351</v>
      </c>
      <c r="E25" s="78"/>
      <c r="F25" s="77"/>
      <c r="G25" s="156" t="s">
        <v>97</v>
      </c>
      <c r="H25" s="75"/>
      <c r="I25" s="77"/>
      <c r="J25" s="79">
        <v>2558.4</v>
      </c>
      <c r="K25" s="157"/>
      <c r="L25" s="158" t="s">
        <v>344</v>
      </c>
      <c r="M25" s="159">
        <f t="shared" si="0"/>
        <v>0</v>
      </c>
      <c r="N25" s="160">
        <v>2558.4</v>
      </c>
      <c r="O25" s="161">
        <f t="shared" si="1"/>
        <v>0</v>
      </c>
      <c r="P25">
        <f t="shared" si="2"/>
        <v>0</v>
      </c>
    </row>
    <row r="26" spans="1:16">
      <c r="A26" s="155">
        <v>360</v>
      </c>
      <c r="B26" s="75" t="s">
        <v>344</v>
      </c>
      <c r="C26" s="76" t="s">
        <v>345</v>
      </c>
      <c r="D26" s="77" t="s">
        <v>352</v>
      </c>
      <c r="E26" s="78"/>
      <c r="F26" s="77"/>
      <c r="G26" s="156" t="s">
        <v>97</v>
      </c>
      <c r="H26" s="75"/>
      <c r="I26" s="77"/>
      <c r="J26" s="79">
        <v>223.49</v>
      </c>
      <c r="K26" s="157"/>
      <c r="L26" s="158" t="s">
        <v>344</v>
      </c>
      <c r="M26" s="159">
        <f t="shared" si="0"/>
        <v>0</v>
      </c>
      <c r="N26" s="160">
        <v>223.49</v>
      </c>
      <c r="O26" s="161">
        <f t="shared" si="1"/>
        <v>0</v>
      </c>
      <c r="P26">
        <f t="shared" si="2"/>
        <v>0</v>
      </c>
    </row>
    <row r="27" spans="1:16">
      <c r="A27" s="155">
        <v>362</v>
      </c>
      <c r="B27" s="75" t="s">
        <v>107</v>
      </c>
      <c r="C27" s="76" t="s">
        <v>353</v>
      </c>
      <c r="D27" s="77" t="s">
        <v>354</v>
      </c>
      <c r="E27" s="78"/>
      <c r="F27" s="77"/>
      <c r="G27" s="156" t="s">
        <v>355</v>
      </c>
      <c r="H27" s="75"/>
      <c r="I27" s="77"/>
      <c r="J27" s="79">
        <v>2107.62</v>
      </c>
      <c r="K27" s="157"/>
      <c r="L27" s="158" t="s">
        <v>107</v>
      </c>
      <c r="M27" s="159">
        <f t="shared" si="0"/>
        <v>0</v>
      </c>
      <c r="N27" s="160">
        <v>2107.62</v>
      </c>
      <c r="O27" s="161">
        <f t="shared" si="1"/>
        <v>0</v>
      </c>
      <c r="P27">
        <f t="shared" si="2"/>
        <v>0</v>
      </c>
    </row>
    <row r="28" spans="1:16">
      <c r="A28" s="155">
        <v>363</v>
      </c>
      <c r="B28" s="75" t="s">
        <v>107</v>
      </c>
      <c r="C28" s="76" t="s">
        <v>356</v>
      </c>
      <c r="D28" s="77" t="s">
        <v>357</v>
      </c>
      <c r="E28" s="78"/>
      <c r="F28" s="77"/>
      <c r="G28" s="156" t="s">
        <v>97</v>
      </c>
      <c r="H28" s="75"/>
      <c r="I28" s="77"/>
      <c r="J28" s="79">
        <v>1070.5899999999999</v>
      </c>
      <c r="K28" s="157"/>
      <c r="L28" s="158" t="s">
        <v>107</v>
      </c>
      <c r="M28" s="159">
        <f t="shared" si="0"/>
        <v>0</v>
      </c>
      <c r="N28" s="160">
        <v>1070.5899999999999</v>
      </c>
      <c r="O28" s="161">
        <f t="shared" si="1"/>
        <v>0</v>
      </c>
      <c r="P28">
        <f t="shared" si="2"/>
        <v>0</v>
      </c>
    </row>
    <row r="29" spans="1:16">
      <c r="A29" s="155">
        <v>364</v>
      </c>
      <c r="B29" s="75" t="s">
        <v>107</v>
      </c>
      <c r="C29" s="76" t="s">
        <v>328</v>
      </c>
      <c r="D29" s="77" t="s">
        <v>358</v>
      </c>
      <c r="E29" s="78"/>
      <c r="F29" s="77"/>
      <c r="G29" s="156" t="s">
        <v>97</v>
      </c>
      <c r="H29" s="75"/>
      <c r="I29" s="77"/>
      <c r="J29" s="79">
        <v>80.75</v>
      </c>
      <c r="K29" s="157"/>
      <c r="L29" s="158" t="s">
        <v>107</v>
      </c>
      <c r="M29" s="159">
        <f t="shared" si="0"/>
        <v>0</v>
      </c>
      <c r="N29" s="160">
        <v>80.75</v>
      </c>
      <c r="O29" s="161">
        <f t="shared" si="1"/>
        <v>0</v>
      </c>
      <c r="P29">
        <f t="shared" si="2"/>
        <v>0</v>
      </c>
    </row>
    <row r="30" spans="1:16">
      <c r="A30" s="155">
        <v>379</v>
      </c>
      <c r="B30" s="75" t="s">
        <v>194</v>
      </c>
      <c r="C30" s="76" t="s">
        <v>359</v>
      </c>
      <c r="D30" s="77" t="s">
        <v>360</v>
      </c>
      <c r="E30" s="78"/>
      <c r="F30" s="77"/>
      <c r="G30" s="156" t="s">
        <v>361</v>
      </c>
      <c r="H30" s="75"/>
      <c r="I30" s="77"/>
      <c r="J30" s="79">
        <v>4770.04</v>
      </c>
      <c r="K30" s="157"/>
      <c r="L30" s="158" t="s">
        <v>194</v>
      </c>
      <c r="M30" s="159">
        <f t="shared" si="0"/>
        <v>0</v>
      </c>
      <c r="N30" s="160">
        <v>4770.04</v>
      </c>
      <c r="O30" s="161">
        <f t="shared" si="1"/>
        <v>0</v>
      </c>
      <c r="P30">
        <f t="shared" si="2"/>
        <v>0</v>
      </c>
    </row>
    <row r="31" spans="1:16">
      <c r="A31" s="155">
        <v>380</v>
      </c>
      <c r="B31" s="75" t="s">
        <v>277</v>
      </c>
      <c r="C31" s="76" t="s">
        <v>362</v>
      </c>
      <c r="D31" s="77" t="s">
        <v>363</v>
      </c>
      <c r="E31" s="78"/>
      <c r="F31" s="77"/>
      <c r="G31" s="156" t="s">
        <v>97</v>
      </c>
      <c r="H31" s="75"/>
      <c r="I31" s="77"/>
      <c r="J31" s="79">
        <v>342.75</v>
      </c>
      <c r="K31" s="157"/>
      <c r="L31" s="158" t="s">
        <v>277</v>
      </c>
      <c r="M31" s="159">
        <f t="shared" si="0"/>
        <v>0</v>
      </c>
      <c r="N31" s="160">
        <v>342.75</v>
      </c>
      <c r="O31" s="161">
        <f t="shared" si="1"/>
        <v>0</v>
      </c>
      <c r="P31">
        <f t="shared" si="2"/>
        <v>0</v>
      </c>
    </row>
    <row r="32" spans="1:16">
      <c r="A32" s="155">
        <v>381</v>
      </c>
      <c r="B32" s="75" t="s">
        <v>277</v>
      </c>
      <c r="C32" s="76" t="s">
        <v>362</v>
      </c>
      <c r="D32" s="77" t="s">
        <v>364</v>
      </c>
      <c r="E32" s="78"/>
      <c r="F32" s="77"/>
      <c r="G32" s="156" t="s">
        <v>97</v>
      </c>
      <c r="H32" s="75"/>
      <c r="I32" s="77"/>
      <c r="J32" s="79">
        <v>3140.29</v>
      </c>
      <c r="K32" s="157"/>
      <c r="L32" s="158" t="s">
        <v>277</v>
      </c>
      <c r="M32" s="159">
        <f t="shared" si="0"/>
        <v>0</v>
      </c>
      <c r="N32" s="160">
        <v>3140.29</v>
      </c>
      <c r="O32" s="161">
        <f t="shared" si="1"/>
        <v>0</v>
      </c>
      <c r="P32">
        <f t="shared" si="2"/>
        <v>0</v>
      </c>
    </row>
    <row r="33" spans="1:16">
      <c r="A33" s="155">
        <v>382</v>
      </c>
      <c r="B33" s="75" t="s">
        <v>277</v>
      </c>
      <c r="C33" s="76" t="s">
        <v>362</v>
      </c>
      <c r="D33" s="77" t="s">
        <v>365</v>
      </c>
      <c r="E33" s="78"/>
      <c r="F33" s="77"/>
      <c r="G33" s="156" t="s">
        <v>97</v>
      </c>
      <c r="H33" s="75"/>
      <c r="I33" s="77"/>
      <c r="J33" s="79">
        <v>277.41000000000003</v>
      </c>
      <c r="K33" s="157"/>
      <c r="L33" s="158" t="s">
        <v>277</v>
      </c>
      <c r="M33" s="159">
        <f t="shared" si="0"/>
        <v>0</v>
      </c>
      <c r="N33" s="160">
        <v>277.41000000000003</v>
      </c>
      <c r="O33" s="161">
        <f t="shared" si="1"/>
        <v>0</v>
      </c>
      <c r="P33">
        <f t="shared" si="2"/>
        <v>0</v>
      </c>
    </row>
    <row r="34" spans="1:16">
      <c r="A34" s="155">
        <v>383</v>
      </c>
      <c r="B34" s="75" t="s">
        <v>277</v>
      </c>
      <c r="C34" s="76" t="s">
        <v>366</v>
      </c>
      <c r="D34" s="77" t="s">
        <v>367</v>
      </c>
      <c r="E34" s="78"/>
      <c r="F34" s="77"/>
      <c r="G34" s="156" t="s">
        <v>97</v>
      </c>
      <c r="H34" s="75"/>
      <c r="I34" s="77"/>
      <c r="J34" s="79">
        <v>2962.35</v>
      </c>
      <c r="K34" s="157"/>
      <c r="L34" s="158" t="s">
        <v>277</v>
      </c>
      <c r="M34" s="159">
        <f t="shared" si="0"/>
        <v>0</v>
      </c>
      <c r="N34" s="160">
        <v>2962.35</v>
      </c>
      <c r="O34" s="161">
        <f t="shared" si="1"/>
        <v>0</v>
      </c>
      <c r="P34">
        <f t="shared" si="2"/>
        <v>0</v>
      </c>
    </row>
    <row r="35" spans="1:16">
      <c r="A35" s="155">
        <v>384</v>
      </c>
      <c r="B35" s="75" t="s">
        <v>277</v>
      </c>
      <c r="C35" s="76" t="s">
        <v>366</v>
      </c>
      <c r="D35" s="77" t="s">
        <v>368</v>
      </c>
      <c r="E35" s="78"/>
      <c r="F35" s="77"/>
      <c r="G35" s="156" t="s">
        <v>97</v>
      </c>
      <c r="H35" s="75"/>
      <c r="I35" s="77"/>
      <c r="J35" s="79">
        <v>1805.37</v>
      </c>
      <c r="K35" s="157"/>
      <c r="L35" s="158" t="s">
        <v>277</v>
      </c>
      <c r="M35" s="159">
        <f t="shared" si="0"/>
        <v>0</v>
      </c>
      <c r="N35" s="160">
        <v>1805.37</v>
      </c>
      <c r="O35" s="161">
        <f t="shared" si="1"/>
        <v>0</v>
      </c>
      <c r="P35">
        <f t="shared" si="2"/>
        <v>0</v>
      </c>
    </row>
    <row r="36" spans="1:16">
      <c r="A36" s="155">
        <v>385</v>
      </c>
      <c r="B36" s="75" t="s">
        <v>277</v>
      </c>
      <c r="C36" s="76" t="s">
        <v>366</v>
      </c>
      <c r="D36" s="77" t="s">
        <v>369</v>
      </c>
      <c r="E36" s="78"/>
      <c r="F36" s="77"/>
      <c r="G36" s="156" t="s">
        <v>97</v>
      </c>
      <c r="H36" s="75"/>
      <c r="I36" s="77"/>
      <c r="J36" s="79">
        <v>672.76</v>
      </c>
      <c r="K36" s="157"/>
      <c r="L36" s="158" t="s">
        <v>277</v>
      </c>
      <c r="M36" s="159">
        <f t="shared" si="0"/>
        <v>0</v>
      </c>
      <c r="N36" s="160">
        <v>672.76</v>
      </c>
      <c r="O36" s="161">
        <f t="shared" si="1"/>
        <v>0</v>
      </c>
      <c r="P36">
        <f t="shared" si="2"/>
        <v>0</v>
      </c>
    </row>
    <row r="37" spans="1:16">
      <c r="A37" s="155">
        <v>386</v>
      </c>
      <c r="B37" s="75" t="s">
        <v>277</v>
      </c>
      <c r="C37" s="76" t="s">
        <v>366</v>
      </c>
      <c r="D37" s="77" t="s">
        <v>370</v>
      </c>
      <c r="E37" s="78"/>
      <c r="F37" s="77"/>
      <c r="G37" s="156" t="s">
        <v>97</v>
      </c>
      <c r="H37" s="75"/>
      <c r="I37" s="77"/>
      <c r="J37" s="79">
        <v>867.5</v>
      </c>
      <c r="K37" s="157"/>
      <c r="L37" s="158" t="s">
        <v>277</v>
      </c>
      <c r="M37" s="159">
        <f t="shared" si="0"/>
        <v>0</v>
      </c>
      <c r="N37" s="160">
        <v>867.5</v>
      </c>
      <c r="O37" s="161">
        <f t="shared" si="1"/>
        <v>0</v>
      </c>
      <c r="P37">
        <f t="shared" si="2"/>
        <v>0</v>
      </c>
    </row>
    <row r="38" spans="1:16">
      <c r="A38" s="155">
        <v>387</v>
      </c>
      <c r="B38" s="75" t="s">
        <v>277</v>
      </c>
      <c r="C38" s="76" t="s">
        <v>371</v>
      </c>
      <c r="D38" s="77" t="s">
        <v>372</v>
      </c>
      <c r="E38" s="78"/>
      <c r="F38" s="77"/>
      <c r="G38" s="156" t="s">
        <v>97</v>
      </c>
      <c r="H38" s="75"/>
      <c r="I38" s="77"/>
      <c r="J38" s="79">
        <v>664.29</v>
      </c>
      <c r="K38" s="157"/>
      <c r="L38" s="158" t="s">
        <v>277</v>
      </c>
      <c r="M38" s="159">
        <f t="shared" si="0"/>
        <v>0</v>
      </c>
      <c r="N38" s="160">
        <v>664.29</v>
      </c>
      <c r="O38" s="161">
        <f t="shared" si="1"/>
        <v>0</v>
      </c>
      <c r="P38">
        <f t="shared" si="2"/>
        <v>0</v>
      </c>
    </row>
    <row r="39" spans="1:16">
      <c r="A39" s="155">
        <v>388</v>
      </c>
      <c r="B39" s="75" t="s">
        <v>277</v>
      </c>
      <c r="C39" s="76" t="s">
        <v>371</v>
      </c>
      <c r="D39" s="77" t="s">
        <v>373</v>
      </c>
      <c r="E39" s="78"/>
      <c r="F39" s="77"/>
      <c r="G39" s="156" t="s">
        <v>97</v>
      </c>
      <c r="H39" s="75"/>
      <c r="I39" s="77"/>
      <c r="J39" s="79">
        <v>409.34</v>
      </c>
      <c r="K39" s="157"/>
      <c r="L39" s="158" t="s">
        <v>277</v>
      </c>
      <c r="M39" s="159">
        <f t="shared" si="0"/>
        <v>0</v>
      </c>
      <c r="N39" s="160">
        <v>409.34</v>
      </c>
      <c r="O39" s="161">
        <f t="shared" si="1"/>
        <v>0</v>
      </c>
      <c r="P39">
        <f t="shared" si="2"/>
        <v>0</v>
      </c>
    </row>
    <row r="40" spans="1:16">
      <c r="A40" s="155">
        <v>389</v>
      </c>
      <c r="B40" s="75" t="s">
        <v>277</v>
      </c>
      <c r="C40" s="76" t="s">
        <v>371</v>
      </c>
      <c r="D40" s="77" t="s">
        <v>373</v>
      </c>
      <c r="E40" s="78"/>
      <c r="F40" s="77"/>
      <c r="G40" s="156" t="s">
        <v>97</v>
      </c>
      <c r="H40" s="75"/>
      <c r="I40" s="77"/>
      <c r="J40" s="79">
        <v>2315.4299999999998</v>
      </c>
      <c r="K40" s="157"/>
      <c r="L40" s="158" t="s">
        <v>277</v>
      </c>
      <c r="M40" s="159">
        <f t="shared" ref="M40:M71" si="3">IF(K40&lt;&gt;"",L40-K40,0)</f>
        <v>0</v>
      </c>
      <c r="N40" s="160">
        <v>2315.4299999999998</v>
      </c>
      <c r="O40" s="161">
        <f t="shared" ref="O40:O71" si="4">IF(K40&lt;&gt;"",N40*M40,0)</f>
        <v>0</v>
      </c>
      <c r="P40">
        <f t="shared" ref="P40:P71" si="5">IF(K40&lt;&gt;"",N40,0)</f>
        <v>0</v>
      </c>
    </row>
    <row r="41" spans="1:16">
      <c r="A41" s="155">
        <v>390</v>
      </c>
      <c r="B41" s="75" t="s">
        <v>277</v>
      </c>
      <c r="C41" s="76" t="s">
        <v>371</v>
      </c>
      <c r="D41" s="77" t="s">
        <v>373</v>
      </c>
      <c r="E41" s="78"/>
      <c r="F41" s="77"/>
      <c r="G41" s="156" t="s">
        <v>97</v>
      </c>
      <c r="H41" s="75"/>
      <c r="I41" s="77"/>
      <c r="J41" s="79">
        <v>2260.91</v>
      </c>
      <c r="K41" s="157"/>
      <c r="L41" s="158" t="s">
        <v>277</v>
      </c>
      <c r="M41" s="159">
        <f t="shared" si="3"/>
        <v>0</v>
      </c>
      <c r="N41" s="160">
        <v>2260.91</v>
      </c>
      <c r="O41" s="161">
        <f t="shared" si="4"/>
        <v>0</v>
      </c>
      <c r="P41">
        <f t="shared" si="5"/>
        <v>0</v>
      </c>
    </row>
    <row r="42" spans="1:16">
      <c r="A42" s="155">
        <v>391</v>
      </c>
      <c r="B42" s="75" t="s">
        <v>277</v>
      </c>
      <c r="C42" s="76" t="s">
        <v>371</v>
      </c>
      <c r="D42" s="77" t="s">
        <v>374</v>
      </c>
      <c r="E42" s="78"/>
      <c r="F42" s="77"/>
      <c r="G42" s="156" t="s">
        <v>97</v>
      </c>
      <c r="H42" s="75"/>
      <c r="I42" s="77"/>
      <c r="J42" s="79">
        <v>1962.49</v>
      </c>
      <c r="K42" s="157"/>
      <c r="L42" s="158" t="s">
        <v>277</v>
      </c>
      <c r="M42" s="159">
        <f t="shared" si="3"/>
        <v>0</v>
      </c>
      <c r="N42" s="160">
        <v>1962.49</v>
      </c>
      <c r="O42" s="161">
        <f t="shared" si="4"/>
        <v>0</v>
      </c>
      <c r="P42">
        <f t="shared" si="5"/>
        <v>0</v>
      </c>
    </row>
    <row r="43" spans="1:16">
      <c r="A43" s="155">
        <v>392</v>
      </c>
      <c r="B43" s="75" t="s">
        <v>277</v>
      </c>
      <c r="C43" s="76" t="s">
        <v>371</v>
      </c>
      <c r="D43" s="77" t="s">
        <v>375</v>
      </c>
      <c r="E43" s="78"/>
      <c r="F43" s="77"/>
      <c r="G43" s="156" t="s">
        <v>97</v>
      </c>
      <c r="H43" s="75"/>
      <c r="I43" s="77"/>
      <c r="J43" s="79">
        <v>23.26</v>
      </c>
      <c r="K43" s="157"/>
      <c r="L43" s="158" t="s">
        <v>277</v>
      </c>
      <c r="M43" s="159">
        <f t="shared" si="3"/>
        <v>0</v>
      </c>
      <c r="N43" s="160">
        <v>23.26</v>
      </c>
      <c r="O43" s="161">
        <f t="shared" si="4"/>
        <v>0</v>
      </c>
      <c r="P43">
        <f t="shared" si="5"/>
        <v>0</v>
      </c>
    </row>
    <row r="44" spans="1:16">
      <c r="A44" s="155">
        <v>393</v>
      </c>
      <c r="B44" s="75" t="s">
        <v>277</v>
      </c>
      <c r="C44" s="76" t="s">
        <v>371</v>
      </c>
      <c r="D44" s="77" t="s">
        <v>376</v>
      </c>
      <c r="E44" s="78"/>
      <c r="F44" s="77"/>
      <c r="G44" s="156" t="s">
        <v>97</v>
      </c>
      <c r="H44" s="75"/>
      <c r="I44" s="77"/>
      <c r="J44" s="79">
        <v>341.2</v>
      </c>
      <c r="K44" s="157"/>
      <c r="L44" s="158" t="s">
        <v>277</v>
      </c>
      <c r="M44" s="159">
        <f t="shared" si="3"/>
        <v>0</v>
      </c>
      <c r="N44" s="160">
        <v>341.2</v>
      </c>
      <c r="O44" s="161">
        <f t="shared" si="4"/>
        <v>0</v>
      </c>
      <c r="P44">
        <f t="shared" si="5"/>
        <v>0</v>
      </c>
    </row>
    <row r="45" spans="1:16">
      <c r="A45" s="155">
        <v>394</v>
      </c>
      <c r="B45" s="75" t="s">
        <v>277</v>
      </c>
      <c r="C45" s="76" t="s">
        <v>371</v>
      </c>
      <c r="D45" s="77" t="s">
        <v>377</v>
      </c>
      <c r="E45" s="78"/>
      <c r="F45" s="77"/>
      <c r="G45" s="156" t="s">
        <v>97</v>
      </c>
      <c r="H45" s="75"/>
      <c r="I45" s="77"/>
      <c r="J45" s="79">
        <v>1135.45</v>
      </c>
      <c r="K45" s="157"/>
      <c r="L45" s="158" t="s">
        <v>277</v>
      </c>
      <c r="M45" s="159">
        <f t="shared" si="3"/>
        <v>0</v>
      </c>
      <c r="N45" s="160">
        <v>1135.45</v>
      </c>
      <c r="O45" s="161">
        <f t="shared" si="4"/>
        <v>0</v>
      </c>
      <c r="P45">
        <f t="shared" si="5"/>
        <v>0</v>
      </c>
    </row>
    <row r="46" spans="1:16">
      <c r="A46" s="155">
        <v>395</v>
      </c>
      <c r="B46" s="75" t="s">
        <v>277</v>
      </c>
      <c r="C46" s="76" t="s">
        <v>371</v>
      </c>
      <c r="D46" s="77" t="s">
        <v>378</v>
      </c>
      <c r="E46" s="78"/>
      <c r="F46" s="77"/>
      <c r="G46" s="156" t="s">
        <v>97</v>
      </c>
      <c r="H46" s="75"/>
      <c r="I46" s="77"/>
      <c r="J46" s="79">
        <v>1961.16</v>
      </c>
      <c r="K46" s="157"/>
      <c r="L46" s="158" t="s">
        <v>277</v>
      </c>
      <c r="M46" s="159">
        <f t="shared" si="3"/>
        <v>0</v>
      </c>
      <c r="N46" s="160">
        <v>1961.16</v>
      </c>
      <c r="O46" s="161">
        <f t="shared" si="4"/>
        <v>0</v>
      </c>
      <c r="P46">
        <f t="shared" si="5"/>
        <v>0</v>
      </c>
    </row>
    <row r="47" spans="1:16">
      <c r="A47" s="155">
        <v>396</v>
      </c>
      <c r="B47" s="75" t="s">
        <v>277</v>
      </c>
      <c r="C47" s="76" t="s">
        <v>371</v>
      </c>
      <c r="D47" s="77" t="s">
        <v>379</v>
      </c>
      <c r="E47" s="78"/>
      <c r="F47" s="77"/>
      <c r="G47" s="156" t="s">
        <v>97</v>
      </c>
      <c r="H47" s="75"/>
      <c r="I47" s="77"/>
      <c r="J47" s="79">
        <v>1733.64</v>
      </c>
      <c r="K47" s="157"/>
      <c r="L47" s="158" t="s">
        <v>277</v>
      </c>
      <c r="M47" s="159">
        <f t="shared" si="3"/>
        <v>0</v>
      </c>
      <c r="N47" s="160">
        <v>1733.64</v>
      </c>
      <c r="O47" s="161">
        <f t="shared" si="4"/>
        <v>0</v>
      </c>
      <c r="P47">
        <f t="shared" si="5"/>
        <v>0</v>
      </c>
    </row>
    <row r="48" spans="1:16">
      <c r="A48" s="155">
        <v>397</v>
      </c>
      <c r="B48" s="75" t="s">
        <v>277</v>
      </c>
      <c r="C48" s="76" t="s">
        <v>321</v>
      </c>
      <c r="D48" s="77" t="s">
        <v>380</v>
      </c>
      <c r="E48" s="78"/>
      <c r="F48" s="77"/>
      <c r="G48" s="156" t="s">
        <v>97</v>
      </c>
      <c r="H48" s="75"/>
      <c r="I48" s="77"/>
      <c r="J48" s="79">
        <v>11.71</v>
      </c>
      <c r="K48" s="157"/>
      <c r="L48" s="158" t="s">
        <v>277</v>
      </c>
      <c r="M48" s="159">
        <f t="shared" si="3"/>
        <v>0</v>
      </c>
      <c r="N48" s="160">
        <v>11.71</v>
      </c>
      <c r="O48" s="161">
        <f t="shared" si="4"/>
        <v>0</v>
      </c>
      <c r="P48">
        <f t="shared" si="5"/>
        <v>0</v>
      </c>
    </row>
    <row r="49" spans="1:16">
      <c r="A49" s="155">
        <v>398</v>
      </c>
      <c r="B49" s="75" t="s">
        <v>277</v>
      </c>
      <c r="C49" s="76" t="s">
        <v>323</v>
      </c>
      <c r="D49" s="77" t="s">
        <v>324</v>
      </c>
      <c r="E49" s="78"/>
      <c r="F49" s="77"/>
      <c r="G49" s="156" t="s">
        <v>97</v>
      </c>
      <c r="H49" s="75"/>
      <c r="I49" s="77"/>
      <c r="J49" s="79">
        <v>788.24</v>
      </c>
      <c r="K49" s="157"/>
      <c r="L49" s="158" t="s">
        <v>277</v>
      </c>
      <c r="M49" s="159">
        <f t="shared" si="3"/>
        <v>0</v>
      </c>
      <c r="N49" s="160">
        <v>788.24</v>
      </c>
      <c r="O49" s="161">
        <f t="shared" si="4"/>
        <v>0</v>
      </c>
      <c r="P49">
        <f t="shared" si="5"/>
        <v>0</v>
      </c>
    </row>
    <row r="50" spans="1:16">
      <c r="A50" s="155">
        <v>401</v>
      </c>
      <c r="B50" s="75" t="s">
        <v>186</v>
      </c>
      <c r="C50" s="76" t="s">
        <v>381</v>
      </c>
      <c r="D50" s="77" t="s">
        <v>382</v>
      </c>
      <c r="E50" s="78"/>
      <c r="F50" s="77"/>
      <c r="G50" s="156" t="s">
        <v>97</v>
      </c>
      <c r="H50" s="75"/>
      <c r="I50" s="77"/>
      <c r="J50" s="79">
        <v>1820</v>
      </c>
      <c r="K50" s="157"/>
      <c r="L50" s="158" t="s">
        <v>186</v>
      </c>
      <c r="M50" s="159">
        <f t="shared" si="3"/>
        <v>0</v>
      </c>
      <c r="N50" s="160">
        <v>1820</v>
      </c>
      <c r="O50" s="161">
        <f t="shared" si="4"/>
        <v>0</v>
      </c>
      <c r="P50">
        <f t="shared" si="5"/>
        <v>0</v>
      </c>
    </row>
    <row r="51" spans="1:16">
      <c r="A51" s="155">
        <v>402</v>
      </c>
      <c r="B51" s="75" t="s">
        <v>186</v>
      </c>
      <c r="C51" s="76" t="s">
        <v>381</v>
      </c>
      <c r="D51" s="77" t="s">
        <v>383</v>
      </c>
      <c r="E51" s="78"/>
      <c r="F51" s="77"/>
      <c r="G51" s="156" t="s">
        <v>97</v>
      </c>
      <c r="H51" s="75"/>
      <c r="I51" s="77"/>
      <c r="J51" s="79">
        <v>5227.22</v>
      </c>
      <c r="K51" s="157"/>
      <c r="L51" s="158" t="s">
        <v>186</v>
      </c>
      <c r="M51" s="159">
        <f t="shared" si="3"/>
        <v>0</v>
      </c>
      <c r="N51" s="160">
        <v>5227.22</v>
      </c>
      <c r="O51" s="161">
        <f t="shared" si="4"/>
        <v>0</v>
      </c>
      <c r="P51">
        <f t="shared" si="5"/>
        <v>0</v>
      </c>
    </row>
    <row r="52" spans="1:16">
      <c r="A52" s="155">
        <v>403</v>
      </c>
      <c r="B52" s="75" t="s">
        <v>186</v>
      </c>
      <c r="C52" s="76" t="s">
        <v>381</v>
      </c>
      <c r="D52" s="77" t="s">
        <v>384</v>
      </c>
      <c r="E52" s="78"/>
      <c r="F52" s="77"/>
      <c r="G52" s="156" t="s">
        <v>97</v>
      </c>
      <c r="H52" s="75"/>
      <c r="I52" s="77"/>
      <c r="J52" s="79">
        <v>27.53</v>
      </c>
      <c r="K52" s="157"/>
      <c r="L52" s="158" t="s">
        <v>186</v>
      </c>
      <c r="M52" s="159">
        <f t="shared" si="3"/>
        <v>0</v>
      </c>
      <c r="N52" s="160">
        <v>27.53</v>
      </c>
      <c r="O52" s="161">
        <f t="shared" si="4"/>
        <v>0</v>
      </c>
      <c r="P52">
        <f t="shared" si="5"/>
        <v>0</v>
      </c>
    </row>
    <row r="53" spans="1:16">
      <c r="A53" s="155">
        <v>404</v>
      </c>
      <c r="B53" s="75" t="s">
        <v>186</v>
      </c>
      <c r="C53" s="76" t="s">
        <v>381</v>
      </c>
      <c r="D53" s="77" t="s">
        <v>385</v>
      </c>
      <c r="E53" s="78"/>
      <c r="F53" s="77"/>
      <c r="G53" s="156" t="s">
        <v>97</v>
      </c>
      <c r="H53" s="75"/>
      <c r="I53" s="77"/>
      <c r="J53" s="79">
        <v>264</v>
      </c>
      <c r="K53" s="157"/>
      <c r="L53" s="158" t="s">
        <v>186</v>
      </c>
      <c r="M53" s="159">
        <f t="shared" si="3"/>
        <v>0</v>
      </c>
      <c r="N53" s="160">
        <v>264</v>
      </c>
      <c r="O53" s="161">
        <f t="shared" si="4"/>
        <v>0</v>
      </c>
      <c r="P53">
        <f t="shared" si="5"/>
        <v>0</v>
      </c>
    </row>
    <row r="54" spans="1:16">
      <c r="A54" s="155">
        <v>405</v>
      </c>
      <c r="B54" s="75" t="s">
        <v>186</v>
      </c>
      <c r="C54" s="76" t="s">
        <v>381</v>
      </c>
      <c r="D54" s="77" t="s">
        <v>386</v>
      </c>
      <c r="E54" s="78"/>
      <c r="F54" s="77"/>
      <c r="G54" s="156" t="s">
        <v>97</v>
      </c>
      <c r="H54" s="75"/>
      <c r="I54" s="77"/>
      <c r="J54" s="79">
        <v>86.18</v>
      </c>
      <c r="K54" s="157"/>
      <c r="L54" s="158" t="s">
        <v>186</v>
      </c>
      <c r="M54" s="159">
        <f t="shared" si="3"/>
        <v>0</v>
      </c>
      <c r="N54" s="160">
        <v>86.18</v>
      </c>
      <c r="O54" s="161">
        <f t="shared" si="4"/>
        <v>0</v>
      </c>
      <c r="P54">
        <f t="shared" si="5"/>
        <v>0</v>
      </c>
    </row>
    <row r="55" spans="1:16">
      <c r="A55" s="155">
        <v>406</v>
      </c>
      <c r="B55" s="75" t="s">
        <v>186</v>
      </c>
      <c r="C55" s="76" t="s">
        <v>381</v>
      </c>
      <c r="D55" s="77" t="s">
        <v>387</v>
      </c>
      <c r="E55" s="78"/>
      <c r="F55" s="77"/>
      <c r="G55" s="156" t="s">
        <v>97</v>
      </c>
      <c r="H55" s="75"/>
      <c r="I55" s="77"/>
      <c r="J55" s="79">
        <v>169.79</v>
      </c>
      <c r="K55" s="157"/>
      <c r="L55" s="158" t="s">
        <v>186</v>
      </c>
      <c r="M55" s="159">
        <f t="shared" si="3"/>
        <v>0</v>
      </c>
      <c r="N55" s="160">
        <v>169.79</v>
      </c>
      <c r="O55" s="161">
        <f t="shared" si="4"/>
        <v>0</v>
      </c>
      <c r="P55">
        <f t="shared" si="5"/>
        <v>0</v>
      </c>
    </row>
    <row r="56" spans="1:16">
      <c r="A56" s="155">
        <v>407</v>
      </c>
      <c r="B56" s="75" t="s">
        <v>186</v>
      </c>
      <c r="C56" s="76" t="s">
        <v>381</v>
      </c>
      <c r="D56" s="77" t="s">
        <v>388</v>
      </c>
      <c r="E56" s="78"/>
      <c r="F56" s="77"/>
      <c r="G56" s="156" t="s">
        <v>97</v>
      </c>
      <c r="H56" s="75"/>
      <c r="I56" s="77"/>
      <c r="J56" s="79">
        <v>5185.67</v>
      </c>
      <c r="K56" s="157"/>
      <c r="L56" s="158" t="s">
        <v>186</v>
      </c>
      <c r="M56" s="159">
        <f t="shared" si="3"/>
        <v>0</v>
      </c>
      <c r="N56" s="160">
        <v>5185.67</v>
      </c>
      <c r="O56" s="161">
        <f t="shared" si="4"/>
        <v>0</v>
      </c>
      <c r="P56">
        <f t="shared" si="5"/>
        <v>0</v>
      </c>
    </row>
    <row r="57" spans="1:16">
      <c r="A57" s="155">
        <v>408</v>
      </c>
      <c r="B57" s="75" t="s">
        <v>186</v>
      </c>
      <c r="C57" s="76" t="s">
        <v>381</v>
      </c>
      <c r="D57" s="77" t="s">
        <v>389</v>
      </c>
      <c r="E57" s="78"/>
      <c r="F57" s="77"/>
      <c r="G57" s="156" t="s">
        <v>97</v>
      </c>
      <c r="H57" s="75"/>
      <c r="I57" s="77"/>
      <c r="J57" s="79">
        <v>1243.71</v>
      </c>
      <c r="K57" s="157"/>
      <c r="L57" s="158" t="s">
        <v>186</v>
      </c>
      <c r="M57" s="159">
        <f t="shared" si="3"/>
        <v>0</v>
      </c>
      <c r="N57" s="160">
        <v>1243.71</v>
      </c>
      <c r="O57" s="161">
        <f t="shared" si="4"/>
        <v>0</v>
      </c>
      <c r="P57">
        <f t="shared" si="5"/>
        <v>0</v>
      </c>
    </row>
    <row r="58" spans="1:16">
      <c r="A58" s="155">
        <v>409</v>
      </c>
      <c r="B58" s="75" t="s">
        <v>186</v>
      </c>
      <c r="C58" s="76" t="s">
        <v>381</v>
      </c>
      <c r="D58" s="77" t="s">
        <v>390</v>
      </c>
      <c r="E58" s="78"/>
      <c r="F58" s="77"/>
      <c r="G58" s="156" t="s">
        <v>97</v>
      </c>
      <c r="H58" s="75"/>
      <c r="I58" s="77"/>
      <c r="J58" s="79">
        <v>901.23</v>
      </c>
      <c r="K58" s="157"/>
      <c r="L58" s="158" t="s">
        <v>186</v>
      </c>
      <c r="M58" s="159">
        <f t="shared" si="3"/>
        <v>0</v>
      </c>
      <c r="N58" s="160">
        <v>901.23</v>
      </c>
      <c r="O58" s="161">
        <f t="shared" si="4"/>
        <v>0</v>
      </c>
      <c r="P58">
        <f t="shared" si="5"/>
        <v>0</v>
      </c>
    </row>
    <row r="59" spans="1:16">
      <c r="A59" s="155">
        <v>416</v>
      </c>
      <c r="B59" s="75" t="s">
        <v>186</v>
      </c>
      <c r="C59" s="76" t="s">
        <v>133</v>
      </c>
      <c r="D59" s="77" t="s">
        <v>391</v>
      </c>
      <c r="E59" s="78"/>
      <c r="F59" s="77"/>
      <c r="G59" s="156" t="s">
        <v>97</v>
      </c>
      <c r="H59" s="75"/>
      <c r="I59" s="77"/>
      <c r="J59" s="79">
        <v>0</v>
      </c>
      <c r="K59" s="157"/>
      <c r="L59" s="158" t="s">
        <v>186</v>
      </c>
      <c r="M59" s="159">
        <f t="shared" si="3"/>
        <v>0</v>
      </c>
      <c r="N59" s="160">
        <v>0</v>
      </c>
      <c r="O59" s="161">
        <f t="shared" si="4"/>
        <v>0</v>
      </c>
      <c r="P59">
        <f t="shared" si="5"/>
        <v>0</v>
      </c>
    </row>
    <row r="60" spans="1:16">
      <c r="A60" s="155">
        <v>418</v>
      </c>
      <c r="B60" s="75" t="s">
        <v>186</v>
      </c>
      <c r="C60" s="76" t="s">
        <v>105</v>
      </c>
      <c r="D60" s="77" t="s">
        <v>391</v>
      </c>
      <c r="E60" s="78"/>
      <c r="F60" s="77"/>
      <c r="G60" s="156" t="s">
        <v>75</v>
      </c>
      <c r="H60" s="75"/>
      <c r="I60" s="77"/>
      <c r="J60" s="79">
        <v>0</v>
      </c>
      <c r="K60" s="157"/>
      <c r="L60" s="158" t="s">
        <v>186</v>
      </c>
      <c r="M60" s="159">
        <f t="shared" si="3"/>
        <v>0</v>
      </c>
      <c r="N60" s="160">
        <v>0</v>
      </c>
      <c r="O60" s="161">
        <f t="shared" si="4"/>
        <v>0</v>
      </c>
      <c r="P60">
        <f t="shared" si="5"/>
        <v>0</v>
      </c>
    </row>
    <row r="61" spans="1:16">
      <c r="A61" s="155">
        <v>419</v>
      </c>
      <c r="B61" s="75" t="s">
        <v>186</v>
      </c>
      <c r="C61" s="76" t="s">
        <v>105</v>
      </c>
      <c r="D61" s="77" t="s">
        <v>391</v>
      </c>
      <c r="E61" s="78"/>
      <c r="F61" s="77"/>
      <c r="G61" s="156" t="s">
        <v>75</v>
      </c>
      <c r="H61" s="75"/>
      <c r="I61" s="77"/>
      <c r="J61" s="79">
        <v>0</v>
      </c>
      <c r="K61" s="157"/>
      <c r="L61" s="158" t="s">
        <v>186</v>
      </c>
      <c r="M61" s="159">
        <f t="shared" si="3"/>
        <v>0</v>
      </c>
      <c r="N61" s="160">
        <v>0</v>
      </c>
      <c r="O61" s="161">
        <f t="shared" si="4"/>
        <v>0</v>
      </c>
      <c r="P61">
        <f t="shared" si="5"/>
        <v>0</v>
      </c>
    </row>
    <row r="62" spans="1:16">
      <c r="A62" s="155">
        <v>420</v>
      </c>
      <c r="B62" s="75" t="s">
        <v>186</v>
      </c>
      <c r="C62" s="76" t="s">
        <v>353</v>
      </c>
      <c r="D62" s="77" t="s">
        <v>392</v>
      </c>
      <c r="E62" s="78"/>
      <c r="F62" s="77"/>
      <c r="G62" s="156" t="s">
        <v>355</v>
      </c>
      <c r="H62" s="75"/>
      <c r="I62" s="77"/>
      <c r="J62" s="79">
        <v>781.19</v>
      </c>
      <c r="K62" s="157"/>
      <c r="L62" s="158" t="s">
        <v>186</v>
      </c>
      <c r="M62" s="159">
        <f t="shared" si="3"/>
        <v>0</v>
      </c>
      <c r="N62" s="160">
        <v>781.19</v>
      </c>
      <c r="O62" s="161">
        <f t="shared" si="4"/>
        <v>0</v>
      </c>
      <c r="P62">
        <f t="shared" si="5"/>
        <v>0</v>
      </c>
    </row>
    <row r="63" spans="1:16">
      <c r="A63" s="155">
        <v>421</v>
      </c>
      <c r="B63" s="75" t="s">
        <v>186</v>
      </c>
      <c r="C63" s="76" t="s">
        <v>353</v>
      </c>
      <c r="D63" s="77" t="s">
        <v>393</v>
      </c>
      <c r="E63" s="78"/>
      <c r="F63" s="77"/>
      <c r="G63" s="156" t="s">
        <v>355</v>
      </c>
      <c r="H63" s="75"/>
      <c r="I63" s="77"/>
      <c r="J63" s="79">
        <v>937.9</v>
      </c>
      <c r="K63" s="157"/>
      <c r="L63" s="158" t="s">
        <v>186</v>
      </c>
      <c r="M63" s="159">
        <f t="shared" si="3"/>
        <v>0</v>
      </c>
      <c r="N63" s="160">
        <v>937.9</v>
      </c>
      <c r="O63" s="161">
        <f t="shared" si="4"/>
        <v>0</v>
      </c>
      <c r="P63">
        <f t="shared" si="5"/>
        <v>0</v>
      </c>
    </row>
    <row r="64" spans="1:16">
      <c r="A64" s="155">
        <v>422</v>
      </c>
      <c r="B64" s="75" t="s">
        <v>186</v>
      </c>
      <c r="C64" s="76" t="s">
        <v>394</v>
      </c>
      <c r="D64" s="77" t="s">
        <v>132</v>
      </c>
      <c r="E64" s="78"/>
      <c r="F64" s="77"/>
      <c r="G64" s="156" t="s">
        <v>395</v>
      </c>
      <c r="H64" s="75"/>
      <c r="I64" s="77"/>
      <c r="J64" s="79">
        <v>0</v>
      </c>
      <c r="K64" s="157"/>
      <c r="L64" s="158" t="s">
        <v>186</v>
      </c>
      <c r="M64" s="159">
        <f t="shared" si="3"/>
        <v>0</v>
      </c>
      <c r="N64" s="160">
        <v>0</v>
      </c>
      <c r="O64" s="161">
        <f t="shared" si="4"/>
        <v>0</v>
      </c>
      <c r="P64">
        <f t="shared" si="5"/>
        <v>0</v>
      </c>
    </row>
    <row r="65" spans="1:16">
      <c r="A65" s="155">
        <v>428</v>
      </c>
      <c r="B65" s="75" t="s">
        <v>187</v>
      </c>
      <c r="C65" s="76" t="s">
        <v>396</v>
      </c>
      <c r="D65" s="77" t="s">
        <v>397</v>
      </c>
      <c r="E65" s="78"/>
      <c r="F65" s="77"/>
      <c r="G65" s="156" t="s">
        <v>398</v>
      </c>
      <c r="H65" s="75"/>
      <c r="I65" s="77"/>
      <c r="J65" s="79">
        <v>600</v>
      </c>
      <c r="K65" s="157"/>
      <c r="L65" s="158" t="s">
        <v>187</v>
      </c>
      <c r="M65" s="159">
        <f t="shared" si="3"/>
        <v>0</v>
      </c>
      <c r="N65" s="160">
        <v>600</v>
      </c>
      <c r="O65" s="161">
        <f t="shared" si="4"/>
        <v>0</v>
      </c>
      <c r="P65">
        <f t="shared" si="5"/>
        <v>0</v>
      </c>
    </row>
    <row r="66" spans="1:16">
      <c r="A66" s="155">
        <v>429</v>
      </c>
      <c r="B66" s="75" t="s">
        <v>187</v>
      </c>
      <c r="C66" s="76" t="s">
        <v>399</v>
      </c>
      <c r="D66" s="77" t="s">
        <v>400</v>
      </c>
      <c r="E66" s="78"/>
      <c r="F66" s="77"/>
      <c r="G66" s="156" t="s">
        <v>401</v>
      </c>
      <c r="H66" s="75"/>
      <c r="I66" s="77"/>
      <c r="J66" s="79">
        <v>1141.92</v>
      </c>
      <c r="K66" s="157"/>
      <c r="L66" s="158" t="s">
        <v>187</v>
      </c>
      <c r="M66" s="159">
        <f t="shared" si="3"/>
        <v>0</v>
      </c>
      <c r="N66" s="160">
        <v>1141.92</v>
      </c>
      <c r="O66" s="161">
        <f t="shared" si="4"/>
        <v>0</v>
      </c>
      <c r="P66">
        <f t="shared" si="5"/>
        <v>0</v>
      </c>
    </row>
    <row r="67" spans="1:16">
      <c r="A67" s="155">
        <v>430</v>
      </c>
      <c r="B67" s="75" t="s">
        <v>187</v>
      </c>
      <c r="C67" s="76" t="s">
        <v>345</v>
      </c>
      <c r="D67" s="77" t="s">
        <v>402</v>
      </c>
      <c r="E67" s="78"/>
      <c r="F67" s="77"/>
      <c r="G67" s="156" t="s">
        <v>97</v>
      </c>
      <c r="H67" s="75"/>
      <c r="I67" s="77"/>
      <c r="J67" s="79">
        <v>3262.82</v>
      </c>
      <c r="K67" s="157"/>
      <c r="L67" s="158" t="s">
        <v>187</v>
      </c>
      <c r="M67" s="159">
        <f t="shared" si="3"/>
        <v>0</v>
      </c>
      <c r="N67" s="160">
        <v>3262.82</v>
      </c>
      <c r="O67" s="161">
        <f t="shared" si="4"/>
        <v>0</v>
      </c>
      <c r="P67">
        <f t="shared" si="5"/>
        <v>0</v>
      </c>
    </row>
    <row r="68" spans="1:16">
      <c r="A68" s="155">
        <v>440</v>
      </c>
      <c r="B68" s="75" t="s">
        <v>187</v>
      </c>
      <c r="C68" s="76" t="s">
        <v>328</v>
      </c>
      <c r="D68" s="77" t="s">
        <v>403</v>
      </c>
      <c r="E68" s="78"/>
      <c r="F68" s="77"/>
      <c r="G68" s="156" t="s">
        <v>97</v>
      </c>
      <c r="H68" s="75"/>
      <c r="I68" s="77"/>
      <c r="J68" s="79">
        <v>281.52999999999997</v>
      </c>
      <c r="K68" s="157"/>
      <c r="L68" s="158" t="s">
        <v>187</v>
      </c>
      <c r="M68" s="159">
        <f t="shared" si="3"/>
        <v>0</v>
      </c>
      <c r="N68" s="160">
        <v>281.52999999999997</v>
      </c>
      <c r="O68" s="161">
        <f t="shared" si="4"/>
        <v>0</v>
      </c>
      <c r="P68">
        <f t="shared" si="5"/>
        <v>0</v>
      </c>
    </row>
    <row r="69" spans="1:16">
      <c r="A69" s="155">
        <v>442</v>
      </c>
      <c r="B69" s="75" t="s">
        <v>187</v>
      </c>
      <c r="C69" s="76" t="s">
        <v>328</v>
      </c>
      <c r="D69" s="77" t="s">
        <v>330</v>
      </c>
      <c r="E69" s="78"/>
      <c r="F69" s="77"/>
      <c r="G69" s="156" t="s">
        <v>97</v>
      </c>
      <c r="H69" s="75"/>
      <c r="I69" s="77"/>
      <c r="J69" s="79">
        <v>81.010000000000005</v>
      </c>
      <c r="K69" s="157"/>
      <c r="L69" s="158" t="s">
        <v>187</v>
      </c>
      <c r="M69" s="159">
        <f t="shared" si="3"/>
        <v>0</v>
      </c>
      <c r="N69" s="160">
        <v>81.010000000000005</v>
      </c>
      <c r="O69" s="161">
        <f t="shared" si="4"/>
        <v>0</v>
      </c>
      <c r="P69">
        <f t="shared" si="5"/>
        <v>0</v>
      </c>
    </row>
    <row r="70" spans="1:16">
      <c r="A70" s="155">
        <v>445</v>
      </c>
      <c r="B70" s="75" t="s">
        <v>187</v>
      </c>
      <c r="C70" s="76" t="s">
        <v>328</v>
      </c>
      <c r="D70" s="77" t="s">
        <v>404</v>
      </c>
      <c r="E70" s="78"/>
      <c r="F70" s="77"/>
      <c r="G70" s="156" t="s">
        <v>97</v>
      </c>
      <c r="H70" s="75"/>
      <c r="I70" s="77"/>
      <c r="J70" s="79">
        <v>373.58</v>
      </c>
      <c r="K70" s="157"/>
      <c r="L70" s="158" t="s">
        <v>187</v>
      </c>
      <c r="M70" s="159">
        <f t="shared" si="3"/>
        <v>0</v>
      </c>
      <c r="N70" s="160">
        <v>373.58</v>
      </c>
      <c r="O70" s="161">
        <f t="shared" si="4"/>
        <v>0</v>
      </c>
      <c r="P70">
        <f t="shared" si="5"/>
        <v>0</v>
      </c>
    </row>
    <row r="71" spans="1:16">
      <c r="A71" s="155">
        <v>453</v>
      </c>
      <c r="B71" s="75" t="s">
        <v>187</v>
      </c>
      <c r="C71" s="76" t="s">
        <v>405</v>
      </c>
      <c r="D71" s="77" t="s">
        <v>406</v>
      </c>
      <c r="E71" s="78"/>
      <c r="F71" s="77"/>
      <c r="G71" s="156" t="s">
        <v>407</v>
      </c>
      <c r="H71" s="75"/>
      <c r="I71" s="77"/>
      <c r="J71" s="79">
        <v>0</v>
      </c>
      <c r="K71" s="157"/>
      <c r="L71" s="158" t="s">
        <v>187</v>
      </c>
      <c r="M71" s="159">
        <f t="shared" si="3"/>
        <v>0</v>
      </c>
      <c r="N71" s="160">
        <v>0</v>
      </c>
      <c r="O71" s="161">
        <f t="shared" si="4"/>
        <v>0</v>
      </c>
      <c r="P71">
        <f t="shared" si="5"/>
        <v>0</v>
      </c>
    </row>
    <row r="72" spans="1:16">
      <c r="A72" s="155">
        <v>460</v>
      </c>
      <c r="B72" s="75" t="s">
        <v>187</v>
      </c>
      <c r="C72" s="76" t="s">
        <v>394</v>
      </c>
      <c r="D72" s="77" t="s">
        <v>391</v>
      </c>
      <c r="E72" s="78"/>
      <c r="F72" s="77"/>
      <c r="G72" s="156" t="s">
        <v>75</v>
      </c>
      <c r="H72" s="75"/>
      <c r="I72" s="77"/>
      <c r="J72" s="79">
        <v>0</v>
      </c>
      <c r="K72" s="157"/>
      <c r="L72" s="158" t="s">
        <v>187</v>
      </c>
      <c r="M72" s="159">
        <f t="shared" ref="M72:M103" si="6">IF(K72&lt;&gt;"",L72-K72,0)</f>
        <v>0</v>
      </c>
      <c r="N72" s="160">
        <v>0</v>
      </c>
      <c r="O72" s="161">
        <f t="shared" ref="O72:O103" si="7">IF(K72&lt;&gt;"",N72*M72,0)</f>
        <v>0</v>
      </c>
      <c r="P72">
        <f t="shared" ref="P72:P87" si="8">IF(K72&lt;&gt;"",N72,0)</f>
        <v>0</v>
      </c>
    </row>
    <row r="73" spans="1:16">
      <c r="A73" s="155">
        <v>461</v>
      </c>
      <c r="B73" s="75" t="s">
        <v>187</v>
      </c>
      <c r="C73" s="76" t="s">
        <v>394</v>
      </c>
      <c r="D73" s="77" t="s">
        <v>408</v>
      </c>
      <c r="E73" s="78"/>
      <c r="F73" s="77"/>
      <c r="G73" s="156" t="s">
        <v>75</v>
      </c>
      <c r="H73" s="75"/>
      <c r="I73" s="77"/>
      <c r="J73" s="79">
        <v>0</v>
      </c>
      <c r="K73" s="157"/>
      <c r="L73" s="158" t="s">
        <v>187</v>
      </c>
      <c r="M73" s="159">
        <f t="shared" si="6"/>
        <v>0</v>
      </c>
      <c r="N73" s="160">
        <v>0</v>
      </c>
      <c r="O73" s="161">
        <f t="shared" si="7"/>
        <v>0</v>
      </c>
      <c r="P73">
        <f t="shared" si="8"/>
        <v>0</v>
      </c>
    </row>
    <row r="74" spans="1:16">
      <c r="A74" s="155">
        <v>463</v>
      </c>
      <c r="B74" s="75" t="s">
        <v>187</v>
      </c>
      <c r="C74" s="76" t="s">
        <v>105</v>
      </c>
      <c r="D74" s="77" t="s">
        <v>409</v>
      </c>
      <c r="E74" s="78"/>
      <c r="F74" s="77"/>
      <c r="G74" s="156" t="s">
        <v>395</v>
      </c>
      <c r="H74" s="75"/>
      <c r="I74" s="77"/>
      <c r="J74" s="79">
        <v>0</v>
      </c>
      <c r="K74" s="157"/>
      <c r="L74" s="158" t="s">
        <v>187</v>
      </c>
      <c r="M74" s="159">
        <f t="shared" si="6"/>
        <v>0</v>
      </c>
      <c r="N74" s="160">
        <v>0</v>
      </c>
      <c r="O74" s="161">
        <f t="shared" si="7"/>
        <v>0</v>
      </c>
      <c r="P74">
        <f t="shared" si="8"/>
        <v>0</v>
      </c>
    </row>
    <row r="75" spans="1:16">
      <c r="A75" s="155">
        <v>464</v>
      </c>
      <c r="B75" s="75" t="s">
        <v>410</v>
      </c>
      <c r="C75" s="76" t="s">
        <v>411</v>
      </c>
      <c r="D75" s="77" t="s">
        <v>412</v>
      </c>
      <c r="E75" s="78"/>
      <c r="F75" s="77"/>
      <c r="G75" s="156" t="s">
        <v>97</v>
      </c>
      <c r="H75" s="75"/>
      <c r="I75" s="77"/>
      <c r="J75" s="79">
        <v>13</v>
      </c>
      <c r="K75" s="157"/>
      <c r="L75" s="158" t="s">
        <v>410</v>
      </c>
      <c r="M75" s="159">
        <f t="shared" si="6"/>
        <v>0</v>
      </c>
      <c r="N75" s="160">
        <v>13</v>
      </c>
      <c r="O75" s="161">
        <f t="shared" si="7"/>
        <v>0</v>
      </c>
      <c r="P75">
        <f t="shared" si="8"/>
        <v>0</v>
      </c>
    </row>
    <row r="76" spans="1:16">
      <c r="A76" s="155">
        <v>465</v>
      </c>
      <c r="B76" s="75" t="s">
        <v>410</v>
      </c>
      <c r="C76" s="76" t="s">
        <v>413</v>
      </c>
      <c r="D76" s="77" t="s">
        <v>412</v>
      </c>
      <c r="E76" s="78"/>
      <c r="F76" s="77"/>
      <c r="G76" s="156" t="s">
        <v>97</v>
      </c>
      <c r="H76" s="75"/>
      <c r="I76" s="77"/>
      <c r="J76" s="79">
        <v>16</v>
      </c>
      <c r="K76" s="157"/>
      <c r="L76" s="158" t="s">
        <v>410</v>
      </c>
      <c r="M76" s="159">
        <f t="shared" si="6"/>
        <v>0</v>
      </c>
      <c r="N76" s="160">
        <v>16</v>
      </c>
      <c r="O76" s="161">
        <f t="shared" si="7"/>
        <v>0</v>
      </c>
      <c r="P76">
        <f t="shared" si="8"/>
        <v>0</v>
      </c>
    </row>
    <row r="77" spans="1:16">
      <c r="A77" s="155">
        <v>466</v>
      </c>
      <c r="B77" s="75" t="s">
        <v>410</v>
      </c>
      <c r="C77" s="76" t="s">
        <v>414</v>
      </c>
      <c r="D77" s="77" t="s">
        <v>412</v>
      </c>
      <c r="E77" s="78"/>
      <c r="F77" s="77"/>
      <c r="G77" s="156" t="s">
        <v>97</v>
      </c>
      <c r="H77" s="75"/>
      <c r="I77" s="77"/>
      <c r="J77" s="79">
        <v>45</v>
      </c>
      <c r="K77" s="157"/>
      <c r="L77" s="158" t="s">
        <v>410</v>
      </c>
      <c r="M77" s="159">
        <f t="shared" si="6"/>
        <v>0</v>
      </c>
      <c r="N77" s="160">
        <v>45</v>
      </c>
      <c r="O77" s="161">
        <f t="shared" si="7"/>
        <v>0</v>
      </c>
      <c r="P77">
        <f t="shared" si="8"/>
        <v>0</v>
      </c>
    </row>
    <row r="78" spans="1:16">
      <c r="A78" s="155">
        <v>467</v>
      </c>
      <c r="B78" s="75" t="s">
        <v>410</v>
      </c>
      <c r="C78" s="76" t="s">
        <v>415</v>
      </c>
      <c r="D78" s="77" t="s">
        <v>412</v>
      </c>
      <c r="E78" s="78"/>
      <c r="F78" s="77"/>
      <c r="G78" s="156" t="s">
        <v>97</v>
      </c>
      <c r="H78" s="75"/>
      <c r="I78" s="77"/>
      <c r="J78" s="79">
        <v>179</v>
      </c>
      <c r="K78" s="157"/>
      <c r="L78" s="158" t="s">
        <v>410</v>
      </c>
      <c r="M78" s="159">
        <f t="shared" si="6"/>
        <v>0</v>
      </c>
      <c r="N78" s="160">
        <v>179</v>
      </c>
      <c r="O78" s="161">
        <f t="shared" si="7"/>
        <v>0</v>
      </c>
      <c r="P78">
        <f t="shared" si="8"/>
        <v>0</v>
      </c>
    </row>
    <row r="79" spans="1:16">
      <c r="A79" s="155">
        <v>468</v>
      </c>
      <c r="B79" s="75" t="s">
        <v>410</v>
      </c>
      <c r="C79" s="76" t="s">
        <v>416</v>
      </c>
      <c r="D79" s="77" t="s">
        <v>412</v>
      </c>
      <c r="E79" s="78"/>
      <c r="F79" s="77"/>
      <c r="G79" s="156" t="s">
        <v>97</v>
      </c>
      <c r="H79" s="75"/>
      <c r="I79" s="77"/>
      <c r="J79" s="79">
        <v>179</v>
      </c>
      <c r="K79" s="157"/>
      <c r="L79" s="158" t="s">
        <v>410</v>
      </c>
      <c r="M79" s="159">
        <f t="shared" si="6"/>
        <v>0</v>
      </c>
      <c r="N79" s="160">
        <v>179</v>
      </c>
      <c r="O79" s="161">
        <f t="shared" si="7"/>
        <v>0</v>
      </c>
      <c r="P79">
        <f t="shared" si="8"/>
        <v>0</v>
      </c>
    </row>
    <row r="80" spans="1:16">
      <c r="A80" s="155">
        <v>469</v>
      </c>
      <c r="B80" s="75" t="s">
        <v>410</v>
      </c>
      <c r="C80" s="76" t="s">
        <v>417</v>
      </c>
      <c r="D80" s="77" t="s">
        <v>412</v>
      </c>
      <c r="E80" s="78"/>
      <c r="F80" s="77"/>
      <c r="G80" s="156" t="s">
        <v>97</v>
      </c>
      <c r="H80" s="75"/>
      <c r="I80" s="77"/>
      <c r="J80" s="79">
        <v>253</v>
      </c>
      <c r="K80" s="157"/>
      <c r="L80" s="158" t="s">
        <v>410</v>
      </c>
      <c r="M80" s="159">
        <f t="shared" si="6"/>
        <v>0</v>
      </c>
      <c r="N80" s="160">
        <v>253</v>
      </c>
      <c r="O80" s="161">
        <f t="shared" si="7"/>
        <v>0</v>
      </c>
      <c r="P80">
        <f t="shared" si="8"/>
        <v>0</v>
      </c>
    </row>
    <row r="81" spans="1:16">
      <c r="A81" s="155">
        <v>470</v>
      </c>
      <c r="B81" s="75" t="s">
        <v>410</v>
      </c>
      <c r="C81" s="76" t="s">
        <v>418</v>
      </c>
      <c r="D81" s="77" t="s">
        <v>412</v>
      </c>
      <c r="E81" s="78"/>
      <c r="F81" s="77"/>
      <c r="G81" s="156" t="s">
        <v>97</v>
      </c>
      <c r="H81" s="75"/>
      <c r="I81" s="77"/>
      <c r="J81" s="79">
        <v>15</v>
      </c>
      <c r="K81" s="157"/>
      <c r="L81" s="158" t="s">
        <v>410</v>
      </c>
      <c r="M81" s="159">
        <f t="shared" si="6"/>
        <v>0</v>
      </c>
      <c r="N81" s="160">
        <v>15</v>
      </c>
      <c r="O81" s="161">
        <f t="shared" si="7"/>
        <v>0</v>
      </c>
      <c r="P81">
        <f t="shared" si="8"/>
        <v>0</v>
      </c>
    </row>
    <row r="82" spans="1:16">
      <c r="A82" s="155">
        <v>473</v>
      </c>
      <c r="B82" s="75" t="s">
        <v>257</v>
      </c>
      <c r="C82" s="76" t="s">
        <v>321</v>
      </c>
      <c r="D82" s="77" t="s">
        <v>419</v>
      </c>
      <c r="E82" s="78"/>
      <c r="F82" s="77"/>
      <c r="G82" s="156" t="s">
        <v>97</v>
      </c>
      <c r="H82" s="75"/>
      <c r="I82" s="77"/>
      <c r="J82" s="79">
        <v>2.4</v>
      </c>
      <c r="K82" s="157"/>
      <c r="L82" s="158" t="s">
        <v>257</v>
      </c>
      <c r="M82" s="159">
        <f t="shared" si="6"/>
        <v>0</v>
      </c>
      <c r="N82" s="160">
        <v>2.4</v>
      </c>
      <c r="O82" s="161">
        <f t="shared" si="7"/>
        <v>0</v>
      </c>
      <c r="P82">
        <f t="shared" si="8"/>
        <v>0</v>
      </c>
    </row>
    <row r="83" spans="1:16">
      <c r="A83" s="155">
        <v>474</v>
      </c>
      <c r="B83" s="75" t="s">
        <v>257</v>
      </c>
      <c r="C83" s="76" t="s">
        <v>420</v>
      </c>
      <c r="D83" s="77" t="s">
        <v>421</v>
      </c>
      <c r="E83" s="78"/>
      <c r="F83" s="77"/>
      <c r="G83" s="156" t="s">
        <v>168</v>
      </c>
      <c r="H83" s="75"/>
      <c r="I83" s="77"/>
      <c r="J83" s="79">
        <v>52.38</v>
      </c>
      <c r="K83" s="157"/>
      <c r="L83" s="158" t="s">
        <v>257</v>
      </c>
      <c r="M83" s="159">
        <f t="shared" si="6"/>
        <v>0</v>
      </c>
      <c r="N83" s="160">
        <v>52.38</v>
      </c>
      <c r="O83" s="161">
        <f t="shared" si="7"/>
        <v>0</v>
      </c>
      <c r="P83">
        <f t="shared" si="8"/>
        <v>0</v>
      </c>
    </row>
    <row r="84" spans="1:16">
      <c r="A84" s="155">
        <v>475</v>
      </c>
      <c r="B84" s="75" t="s">
        <v>257</v>
      </c>
      <c r="C84" s="76" t="s">
        <v>422</v>
      </c>
      <c r="D84" s="77" t="s">
        <v>423</v>
      </c>
      <c r="E84" s="78"/>
      <c r="F84" s="77"/>
      <c r="G84" s="156" t="s">
        <v>97</v>
      </c>
      <c r="H84" s="75"/>
      <c r="I84" s="77"/>
      <c r="J84" s="79">
        <v>113.73</v>
      </c>
      <c r="K84" s="157"/>
      <c r="L84" s="158" t="s">
        <v>257</v>
      </c>
      <c r="M84" s="159">
        <f t="shared" si="6"/>
        <v>0</v>
      </c>
      <c r="N84" s="160">
        <v>113.73</v>
      </c>
      <c r="O84" s="161">
        <f t="shared" si="7"/>
        <v>0</v>
      </c>
      <c r="P84">
        <f t="shared" si="8"/>
        <v>0</v>
      </c>
    </row>
    <row r="85" spans="1:16">
      <c r="A85" s="155">
        <v>476</v>
      </c>
      <c r="B85" s="75" t="s">
        <v>257</v>
      </c>
      <c r="C85" s="76" t="s">
        <v>422</v>
      </c>
      <c r="D85" s="77" t="s">
        <v>424</v>
      </c>
      <c r="E85" s="78"/>
      <c r="F85" s="77"/>
      <c r="G85" s="156" t="s">
        <v>97</v>
      </c>
      <c r="H85" s="75"/>
      <c r="I85" s="77"/>
      <c r="J85" s="79">
        <v>107.02</v>
      </c>
      <c r="K85" s="157"/>
      <c r="L85" s="158" t="s">
        <v>257</v>
      </c>
      <c r="M85" s="159">
        <f t="shared" si="6"/>
        <v>0</v>
      </c>
      <c r="N85" s="160">
        <v>107.02</v>
      </c>
      <c r="O85" s="161">
        <f t="shared" si="7"/>
        <v>0</v>
      </c>
      <c r="P85">
        <f t="shared" si="8"/>
        <v>0</v>
      </c>
    </row>
    <row r="86" spans="1:16">
      <c r="A86" s="155">
        <v>477</v>
      </c>
      <c r="B86" s="75" t="s">
        <v>257</v>
      </c>
      <c r="C86" s="76" t="s">
        <v>323</v>
      </c>
      <c r="D86" s="77" t="s">
        <v>425</v>
      </c>
      <c r="E86" s="78"/>
      <c r="F86" s="77"/>
      <c r="G86" s="156" t="s">
        <v>97</v>
      </c>
      <c r="H86" s="75"/>
      <c r="I86" s="77"/>
      <c r="J86" s="79">
        <v>354.68</v>
      </c>
      <c r="K86" s="157"/>
      <c r="L86" s="158" t="s">
        <v>257</v>
      </c>
      <c r="M86" s="159">
        <f t="shared" si="6"/>
        <v>0</v>
      </c>
      <c r="N86" s="160">
        <v>354.68</v>
      </c>
      <c r="O86" s="161">
        <f t="shared" si="7"/>
        <v>0</v>
      </c>
      <c r="P86">
        <f t="shared" si="8"/>
        <v>0</v>
      </c>
    </row>
    <row r="87" spans="1:16">
      <c r="A87" s="155">
        <v>478</v>
      </c>
      <c r="B87" s="75" t="s">
        <v>257</v>
      </c>
      <c r="C87" s="76" t="s">
        <v>323</v>
      </c>
      <c r="D87" s="77" t="s">
        <v>426</v>
      </c>
      <c r="E87" s="78"/>
      <c r="F87" s="77"/>
      <c r="G87" s="156" t="s">
        <v>97</v>
      </c>
      <c r="H87" s="75"/>
      <c r="I87" s="77"/>
      <c r="J87" s="79">
        <v>39.44</v>
      </c>
      <c r="K87" s="157"/>
      <c r="L87" s="158" t="s">
        <v>257</v>
      </c>
      <c r="M87" s="159">
        <f t="shared" si="6"/>
        <v>0</v>
      </c>
      <c r="N87" s="160">
        <v>39.44</v>
      </c>
      <c r="O87" s="161">
        <f t="shared" si="7"/>
        <v>0</v>
      </c>
      <c r="P87">
        <f t="shared" si="8"/>
        <v>0</v>
      </c>
    </row>
    <row r="88" spans="1:16">
      <c r="A88" s="155"/>
      <c r="B88" s="75"/>
      <c r="C88" s="76"/>
      <c r="D88" s="77"/>
      <c r="E88" s="78"/>
      <c r="F88" s="77"/>
      <c r="G88" s="156"/>
      <c r="H88" s="75"/>
      <c r="I88" s="77"/>
      <c r="J88" s="79"/>
      <c r="K88" s="162"/>
      <c r="L88" s="163"/>
      <c r="M88" s="164"/>
      <c r="N88" s="165"/>
      <c r="O88" s="166"/>
    </row>
    <row r="89" spans="1:16">
      <c r="A89" s="155"/>
      <c r="B89" s="75"/>
      <c r="C89" s="76"/>
      <c r="D89" s="77"/>
      <c r="E89" s="78"/>
      <c r="F89" s="77"/>
      <c r="G89" s="156"/>
      <c r="H89" s="75"/>
      <c r="I89" s="77"/>
      <c r="J89" s="79"/>
      <c r="K89" s="162"/>
      <c r="L89" s="163"/>
      <c r="M89" s="167" t="s">
        <v>427</v>
      </c>
      <c r="N89" s="168">
        <f>SUM(P8:P87)</f>
        <v>0</v>
      </c>
      <c r="O89" s="169">
        <f>SUM(O8:O87)</f>
        <v>0</v>
      </c>
    </row>
    <row r="90" spans="1:16">
      <c r="A90" s="155"/>
      <c r="B90" s="75"/>
      <c r="C90" s="76"/>
      <c r="D90" s="77"/>
      <c r="E90" s="78"/>
      <c r="F90" s="77"/>
      <c r="G90" s="156"/>
      <c r="H90" s="75"/>
      <c r="I90" s="77"/>
      <c r="J90" s="79"/>
      <c r="K90" s="162"/>
      <c r="L90" s="163"/>
      <c r="M90" s="167" t="s">
        <v>428</v>
      </c>
      <c r="N90" s="168"/>
      <c r="O90" s="169">
        <f>IF(N89&lt;&gt;0,O89/N89,0)</f>
        <v>0</v>
      </c>
    </row>
    <row r="91" spans="1:16">
      <c r="A91" s="155"/>
      <c r="B91" s="75"/>
      <c r="C91" s="76"/>
      <c r="D91" s="77"/>
      <c r="E91" s="78"/>
      <c r="F91" s="77"/>
      <c r="G91" s="156"/>
      <c r="H91" s="75"/>
      <c r="I91" s="77"/>
      <c r="J91" s="79"/>
      <c r="K91" s="162"/>
      <c r="L91" s="163"/>
      <c r="M91" s="167"/>
      <c r="N91" s="168"/>
      <c r="O91" s="169"/>
    </row>
    <row r="92" spans="1:16">
      <c r="A92" s="155"/>
      <c r="B92" s="75"/>
      <c r="C92" s="76"/>
      <c r="D92" s="77"/>
      <c r="E92" s="78"/>
      <c r="F92" s="77"/>
      <c r="G92" s="156"/>
      <c r="H92" s="75"/>
      <c r="I92" s="77"/>
      <c r="J92" s="79"/>
      <c r="K92" s="162"/>
      <c r="L92" s="163"/>
      <c r="M92" s="167" t="s">
        <v>318</v>
      </c>
      <c r="N92" s="168">
        <f>FattureTempi!AG65</f>
        <v>18886.980000000003</v>
      </c>
      <c r="O92" s="169">
        <f>FattureTempi!AH65</f>
        <v>1352165.6899999997</v>
      </c>
    </row>
    <row r="93" spans="1:16">
      <c r="A93" s="155"/>
      <c r="B93" s="75"/>
      <c r="C93" s="76"/>
      <c r="D93" s="77"/>
      <c r="E93" s="78"/>
      <c r="F93" s="77"/>
      <c r="G93" s="156"/>
      <c r="H93" s="75"/>
      <c r="I93" s="77"/>
      <c r="J93" s="79"/>
      <c r="K93" s="162"/>
      <c r="L93" s="163"/>
      <c r="M93" s="167" t="s">
        <v>319</v>
      </c>
      <c r="N93" s="168"/>
      <c r="O93" s="169">
        <f>FattureTempi!AH66</f>
        <v>71.592477463310672</v>
      </c>
    </row>
    <row r="94" spans="1:16">
      <c r="A94" s="155"/>
      <c r="B94" s="75"/>
      <c r="C94" s="76"/>
      <c r="D94" s="77"/>
      <c r="E94" s="78"/>
      <c r="F94" s="77"/>
      <c r="G94" s="156"/>
      <c r="H94" s="75"/>
      <c r="I94" s="77"/>
      <c r="J94" s="79"/>
      <c r="K94" s="162"/>
      <c r="L94" s="163"/>
      <c r="M94" s="167"/>
      <c r="N94" s="168"/>
      <c r="O94" s="169"/>
    </row>
    <row r="95" spans="1:16">
      <c r="A95" s="155"/>
      <c r="B95" s="75"/>
      <c r="C95" s="76"/>
      <c r="D95" s="77"/>
      <c r="E95" s="78"/>
      <c r="F95" s="77"/>
      <c r="G95" s="156"/>
      <c r="H95" s="75"/>
      <c r="I95" s="77"/>
      <c r="J95" s="79"/>
      <c r="K95" s="162"/>
      <c r="L95" s="163"/>
      <c r="M95" s="170" t="s">
        <v>429</v>
      </c>
      <c r="N95" s="171">
        <f>N92+N89</f>
        <v>18886.980000000003</v>
      </c>
      <c r="O95" s="172">
        <f>O92+O89</f>
        <v>1352165.6899999997</v>
      </c>
    </row>
    <row r="96" spans="1:16">
      <c r="A96" s="155"/>
      <c r="B96" s="75"/>
      <c r="C96" s="76"/>
      <c r="D96" s="77"/>
      <c r="E96" s="78"/>
      <c r="F96" s="77"/>
      <c r="G96" s="156"/>
      <c r="H96" s="75"/>
      <c r="I96" s="77"/>
      <c r="J96" s="79"/>
      <c r="K96" s="162"/>
      <c r="L96" s="163"/>
      <c r="M96" s="170" t="s">
        <v>430</v>
      </c>
      <c r="N96" s="171"/>
      <c r="O96" s="172">
        <f>(O95/N95)</f>
        <v>71.592477463310672</v>
      </c>
    </row>
    <row r="97" spans="9:15">
      <c r="O97" s="135"/>
    </row>
    <row r="98" spans="9:15">
      <c r="I98" s="6"/>
      <c r="J98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SiopeAllegatoB</vt:lpstr>
      <vt:lpstr>Fatture</vt:lpstr>
      <vt:lpstr>Mandati</vt:lpstr>
      <vt:lpstr>FattureTempi</vt:lpstr>
      <vt:lpstr>MandatiTempi</vt:lpstr>
      <vt:lpstr>FattureTempi!Area_stampa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2020-05-05T08:32:51Z</dcterms:modified>
</cp:coreProperties>
</file>